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19200" windowHeight="10935" tabRatio="895"/>
  </bookViews>
  <sheets>
    <sheet name="CUADRO CANTIDADES OBRA Y PRECIO" sheetId="17" r:id="rId1"/>
    <sheet name="Hoja1" sheetId="18" r:id="rId2"/>
  </sheets>
  <definedNames>
    <definedName name="_xlnm.Print_Area" localSheetId="0">'CUADRO CANTIDADES OBRA Y PRECIO'!$A$1:$R$82</definedName>
    <definedName name="Print_Area" localSheetId="0">'CUADRO CANTIDADES OBRA Y PRECIO'!$A$1:$U$82</definedName>
    <definedName name="Print_Titles" localSheetId="0">'CUADRO CANTIDADES OBRA Y PRECIO'!$2:$9</definedName>
  </definedNames>
  <calcPr calcId="144525"/>
</workbook>
</file>

<file path=xl/calcChain.xml><?xml version="1.0" encoding="utf-8"?>
<calcChain xmlns="http://schemas.openxmlformats.org/spreadsheetml/2006/main">
  <c r="M59" i="17" l="1"/>
  <c r="K69" i="17" l="1"/>
  <c r="K68" i="17"/>
  <c r="K67" i="17"/>
  <c r="K63" i="17" l="1"/>
  <c r="S22" i="17" l="1"/>
  <c r="T22" i="17" s="1"/>
  <c r="S24" i="17"/>
  <c r="T24" i="17" s="1"/>
  <c r="S37" i="17"/>
  <c r="T37" i="17" s="1"/>
  <c r="S38" i="17"/>
  <c r="T38" i="17" s="1"/>
  <c r="S39" i="17"/>
  <c r="T39" i="17" s="1"/>
  <c r="S45" i="17"/>
  <c r="T45" i="17" s="1"/>
  <c r="S46" i="17"/>
  <c r="T46" i="17" s="1"/>
  <c r="S47" i="17"/>
  <c r="T47" i="17" s="1"/>
  <c r="S53" i="17"/>
  <c r="T53" i="17" s="1"/>
  <c r="S54" i="17"/>
  <c r="T54" i="17" s="1"/>
  <c r="S55" i="17"/>
  <c r="T55" i="17" s="1"/>
  <c r="S60" i="17"/>
  <c r="T60" i="17" s="1"/>
  <c r="S61" i="17"/>
  <c r="T61" i="17" s="1"/>
  <c r="K16" i="17" l="1"/>
  <c r="Q16" i="17" l="1"/>
  <c r="K17" i="17" l="1"/>
  <c r="K12" i="17" l="1"/>
  <c r="K13" i="17" l="1"/>
  <c r="Q13" i="17" l="1"/>
  <c r="K25" i="17" l="1"/>
  <c r="K51" i="17"/>
  <c r="K49" i="17"/>
  <c r="K42" i="17"/>
  <c r="M44" i="17"/>
  <c r="K32" i="17" l="1"/>
  <c r="K64" i="17"/>
  <c r="K26" i="17"/>
  <c r="K31" i="17"/>
  <c r="K11" i="17"/>
  <c r="K62" i="17"/>
  <c r="Q51" i="17"/>
  <c r="Q49" i="17"/>
  <c r="K14" i="17" l="1"/>
  <c r="K35" i="17"/>
  <c r="K27" i="17"/>
  <c r="Q11" i="17" l="1"/>
  <c r="K58" i="17"/>
  <c r="K28" i="17"/>
  <c r="K33" i="17"/>
  <c r="K43" i="17"/>
  <c r="K57" i="17" l="1"/>
  <c r="K29" i="17"/>
  <c r="Q14" i="17"/>
  <c r="Q48" i="17"/>
  <c r="S14" i="17"/>
  <c r="K20" i="17"/>
  <c r="K30" i="17"/>
  <c r="K34" i="17"/>
  <c r="K56" i="17"/>
  <c r="Q57" i="17" l="1"/>
  <c r="T14" i="17"/>
  <c r="K48" i="17"/>
  <c r="K41" i="17"/>
  <c r="K50" i="17"/>
  <c r="K40" i="17"/>
  <c r="Q41" i="17" l="1"/>
  <c r="K18" i="17"/>
  <c r="S18" i="17" l="1"/>
  <c r="Q18" i="17"/>
  <c r="W11" i="17"/>
  <c r="T18" i="17" l="1"/>
  <c r="K15" i="17"/>
  <c r="Q69" i="17"/>
  <c r="Q26" i="17" l="1"/>
  <c r="K19" i="17" l="1"/>
  <c r="AM61" i="17"/>
  <c r="AM60" i="17"/>
  <c r="AM59" i="17"/>
  <c r="AM58" i="17"/>
  <c r="AM56" i="17"/>
  <c r="AM55" i="17"/>
  <c r="AM54" i="17"/>
  <c r="AM53" i="17"/>
  <c r="AM52" i="17"/>
  <c r="AM51" i="17"/>
  <c r="AM50" i="17"/>
  <c r="AM48" i="17"/>
  <c r="AM47" i="17"/>
  <c r="AM46" i="17"/>
  <c r="AM45" i="17"/>
  <c r="AM44" i="17"/>
  <c r="AM43" i="17"/>
  <c r="AM40" i="17"/>
  <c r="AM39" i="17"/>
  <c r="AM38" i="17"/>
  <c r="AM37" i="17"/>
  <c r="AM36" i="17"/>
  <c r="AM35" i="17"/>
  <c r="AM33" i="17"/>
  <c r="AM17" i="17"/>
  <c r="AM18" i="17"/>
  <c r="AM19" i="17"/>
  <c r="AM20" i="17"/>
  <c r="AM21" i="17"/>
  <c r="AM22" i="17"/>
  <c r="AM23" i="17"/>
  <c r="AM24" i="17"/>
  <c r="AM25" i="17"/>
  <c r="AM26" i="17"/>
  <c r="AM27" i="17"/>
  <c r="AM28" i="17"/>
  <c r="AM29" i="17"/>
  <c r="AM30" i="17"/>
  <c r="S26" i="17" l="1"/>
  <c r="T26" i="17" s="1"/>
  <c r="Q68" i="17"/>
  <c r="AM15" i="17"/>
  <c r="AM14" i="17"/>
  <c r="AM34" i="17" l="1"/>
  <c r="AA28" i="17" l="1"/>
  <c r="AC28" i="17"/>
  <c r="AG28" i="17"/>
  <c r="AG58" i="17"/>
  <c r="AE58" i="17"/>
  <c r="AC58" i="17"/>
  <c r="AA58" i="17"/>
  <c r="W58" i="17"/>
  <c r="Y58" i="17" s="1"/>
  <c r="AG56" i="17"/>
  <c r="AE56" i="17"/>
  <c r="AC56" i="17"/>
  <c r="AA56" i="17"/>
  <c r="W56" i="17"/>
  <c r="Y56" i="17" s="1"/>
  <c r="AG51" i="17"/>
  <c r="AE51" i="17"/>
  <c r="AC51" i="17"/>
  <c r="AA51" i="17"/>
  <c r="AG48" i="17"/>
  <c r="AE48" i="17"/>
  <c r="AC48" i="17"/>
  <c r="AA48" i="17"/>
  <c r="W48" i="17"/>
  <c r="Y48" i="17" s="1"/>
  <c r="AG43" i="17"/>
  <c r="AE43" i="17"/>
  <c r="AC43" i="17"/>
  <c r="AA43" i="17"/>
  <c r="W43" i="17"/>
  <c r="Y43" i="17" s="1"/>
  <c r="AG40" i="17"/>
  <c r="AE40" i="17"/>
  <c r="AC40" i="17"/>
  <c r="AA40" i="17"/>
  <c r="W40" i="17"/>
  <c r="Y40" i="17" s="1"/>
  <c r="AG35" i="17"/>
  <c r="AE35" i="17"/>
  <c r="AC35" i="17"/>
  <c r="AA35" i="17"/>
  <c r="W35" i="17"/>
  <c r="Y35" i="17" s="1"/>
  <c r="AG34" i="17"/>
  <c r="AE34" i="17"/>
  <c r="AC34" i="17"/>
  <c r="AA34" i="17"/>
  <c r="W34" i="17"/>
  <c r="Y34" i="17" s="1"/>
  <c r="AG33" i="17"/>
  <c r="AE33" i="17"/>
  <c r="AC33" i="17"/>
  <c r="AA33" i="17"/>
  <c r="W33" i="17"/>
  <c r="Y33" i="17" s="1"/>
  <c r="AG30" i="17"/>
  <c r="AE30" i="17"/>
  <c r="AC30" i="17"/>
  <c r="AA30" i="17"/>
  <c r="W30" i="17"/>
  <c r="Y30" i="17" s="1"/>
  <c r="AG29" i="17"/>
  <c r="AE29" i="17"/>
  <c r="AC29" i="17"/>
  <c r="AA29" i="17"/>
  <c r="W29" i="17"/>
  <c r="Y29" i="17" s="1"/>
  <c r="AG27" i="17"/>
  <c r="AE27" i="17"/>
  <c r="AC27" i="17"/>
  <c r="AA27" i="17"/>
  <c r="W27" i="17"/>
  <c r="Y27" i="17" s="1"/>
  <c r="AG26" i="17"/>
  <c r="AE26" i="17"/>
  <c r="AC26" i="17"/>
  <c r="AA26" i="17"/>
  <c r="W26" i="17"/>
  <c r="Y26" i="17" s="1"/>
  <c r="AI26" i="17" s="1"/>
  <c r="AG25" i="17"/>
  <c r="AE25" i="17"/>
  <c r="AC25" i="17"/>
  <c r="AA25" i="17"/>
  <c r="W25" i="17"/>
  <c r="Y25" i="17" s="1"/>
  <c r="W14" i="17"/>
  <c r="Y14" i="17" s="1"/>
  <c r="AA14" i="17"/>
  <c r="AC14" i="17"/>
  <c r="AE14" i="17"/>
  <c r="AG14" i="17"/>
  <c r="W17" i="17"/>
  <c r="Y17" i="17" s="1"/>
  <c r="AA17" i="17"/>
  <c r="AC17" i="17"/>
  <c r="AE17" i="17"/>
  <c r="AG17" i="17"/>
  <c r="W18" i="17"/>
  <c r="Y18" i="17" s="1"/>
  <c r="AA18" i="17"/>
  <c r="AC18" i="17"/>
  <c r="AE18" i="17"/>
  <c r="AG18" i="17"/>
  <c r="W19" i="17"/>
  <c r="Y19" i="17" s="1"/>
  <c r="AI19" i="17" s="1"/>
  <c r="AA19" i="17"/>
  <c r="AC19" i="17"/>
  <c r="AE19" i="17"/>
  <c r="AG19" i="17"/>
  <c r="W20" i="17"/>
  <c r="Y20" i="17" s="1"/>
  <c r="AI20" i="17" s="1"/>
  <c r="AA20" i="17"/>
  <c r="AC20" i="17"/>
  <c r="AE20" i="17"/>
  <c r="AG20" i="17"/>
  <c r="P52" i="17"/>
  <c r="P65" i="17"/>
  <c r="AC64" i="17"/>
  <c r="AM64" i="17"/>
  <c r="P59" i="17"/>
  <c r="AM49" i="17"/>
  <c r="P44" i="17"/>
  <c r="AA42" i="17"/>
  <c r="AM42" i="17"/>
  <c r="P36" i="17"/>
  <c r="AM32" i="17"/>
  <c r="AA31" i="17"/>
  <c r="AM31" i="17"/>
  <c r="P21" i="17"/>
  <c r="AG15" i="17"/>
  <c r="Q64" i="17"/>
  <c r="Q42" i="17"/>
  <c r="Q27" i="17"/>
  <c r="Q29" i="17"/>
  <c r="Q32" i="17"/>
  <c r="Q35" i="17"/>
  <c r="Q50" i="17" l="1"/>
  <c r="M52" i="17"/>
  <c r="M21" i="17"/>
  <c r="Q28" i="17"/>
  <c r="Q15" i="17"/>
  <c r="Q31" i="17"/>
  <c r="Q17" i="17"/>
  <c r="Q19" i="17"/>
  <c r="Q20" i="17"/>
  <c r="Q12" i="17"/>
  <c r="Q30" i="17"/>
  <c r="Q40" i="17"/>
  <c r="Q43" i="17"/>
  <c r="Q34" i="17"/>
  <c r="Q33" i="17"/>
  <c r="S15" i="17"/>
  <c r="T15" i="17" s="1"/>
  <c r="S17" i="17"/>
  <c r="P70" i="17"/>
  <c r="S20" i="17"/>
  <c r="T20" i="17" s="1"/>
  <c r="S28" i="17"/>
  <c r="T28" i="17" s="1"/>
  <c r="S30" i="17"/>
  <c r="S32" i="17"/>
  <c r="T32" i="17" s="1"/>
  <c r="S34" i="17"/>
  <c r="AM62" i="17"/>
  <c r="S29" i="17"/>
  <c r="T29" i="17" s="1"/>
  <c r="S19" i="17"/>
  <c r="T19" i="17" s="1"/>
  <c r="S31" i="17"/>
  <c r="T31" i="17" s="1"/>
  <c r="O44" i="17"/>
  <c r="AG50" i="17"/>
  <c r="AA32" i="17"/>
  <c r="AG11" i="17"/>
  <c r="AE11" i="17"/>
  <c r="AE50" i="17"/>
  <c r="AC11" i="17"/>
  <c r="AC50" i="17"/>
  <c r="AA11" i="17"/>
  <c r="AE42" i="17"/>
  <c r="AC49" i="17"/>
  <c r="AE32" i="17"/>
  <c r="AE28" i="17"/>
  <c r="W32" i="17"/>
  <c r="Y32" i="17" s="1"/>
  <c r="AI32" i="17" s="1"/>
  <c r="AG62" i="17"/>
  <c r="AE62" i="17"/>
  <c r="W31" i="17"/>
  <c r="Y31" i="17" s="1"/>
  <c r="AI31" i="17" s="1"/>
  <c r="W49" i="17"/>
  <c r="Y49" i="17" s="1"/>
  <c r="AI49" i="17" s="1"/>
  <c r="AA50" i="17"/>
  <c r="AC62" i="17"/>
  <c r="AA62" i="17"/>
  <c r="W42" i="17"/>
  <c r="Y42" i="17" s="1"/>
  <c r="AI42" i="17" s="1"/>
  <c r="AJ34" i="17"/>
  <c r="AG49" i="17"/>
  <c r="AG32" i="17"/>
  <c r="AE49" i="17"/>
  <c r="AA64" i="17"/>
  <c r="AJ33" i="17"/>
  <c r="N52" i="17"/>
  <c r="W51" i="17"/>
  <c r="Y51" i="17" s="1"/>
  <c r="AI51" i="17" s="1"/>
  <c r="AG31" i="17"/>
  <c r="W50" i="17"/>
  <c r="Y50" i="17" s="1"/>
  <c r="AI50" i="17" s="1"/>
  <c r="W64" i="17"/>
  <c r="Y64" i="17" s="1"/>
  <c r="AI64" i="17" s="1"/>
  <c r="W15" i="17"/>
  <c r="Y15" i="17" s="1"/>
  <c r="AI15" i="17" s="1"/>
  <c r="AE31" i="17"/>
  <c r="AC32" i="17"/>
  <c r="AG42" i="17"/>
  <c r="AA49" i="17"/>
  <c r="O65" i="17"/>
  <c r="O52" i="17"/>
  <c r="AC31" i="17"/>
  <c r="W62" i="17"/>
  <c r="Y62" i="17" s="1"/>
  <c r="AI62" i="17" s="1"/>
  <c r="AC15" i="17"/>
  <c r="AJ35" i="17"/>
  <c r="AC42" i="17"/>
  <c r="AG64" i="17"/>
  <c r="AA15" i="17"/>
  <c r="AE15" i="17"/>
  <c r="AE64" i="17"/>
  <c r="AJ29" i="17"/>
  <c r="AJ30" i="17"/>
  <c r="W28" i="17"/>
  <c r="Y28" i="17" s="1"/>
  <c r="AI28" i="17" s="1"/>
  <c r="N36" i="17"/>
  <c r="AJ26" i="17"/>
  <c r="N21" i="17"/>
  <c r="AI33" i="17"/>
  <c r="AI56" i="17"/>
  <c r="AJ20" i="17"/>
  <c r="AI29" i="17"/>
  <c r="AI27" i="17"/>
  <c r="AJ19" i="17"/>
  <c r="AI30" i="17"/>
  <c r="AI34" i="17"/>
  <c r="AI25" i="17"/>
  <c r="AI43" i="17"/>
  <c r="AI48" i="17"/>
  <c r="AI58" i="17"/>
  <c r="AI40" i="17"/>
  <c r="N44" i="17"/>
  <c r="AI35" i="17"/>
  <c r="AI14" i="17"/>
  <c r="AI18" i="17"/>
  <c r="S11" i="17"/>
  <c r="T11" i="17" s="1"/>
  <c r="S35" i="17"/>
  <c r="T35" i="17" s="1"/>
  <c r="S33" i="17"/>
  <c r="T17" i="17" l="1"/>
  <c r="S27" i="17"/>
  <c r="T27" i="17" s="1"/>
  <c r="Q25" i="17"/>
  <c r="M36" i="17"/>
  <c r="T30" i="17"/>
  <c r="T33" i="17"/>
  <c r="T34" i="17"/>
  <c r="S25" i="17"/>
  <c r="T25" i="17" s="1"/>
  <c r="S43" i="17"/>
  <c r="T43" i="17" s="1"/>
  <c r="S42" i="17"/>
  <c r="T42" i="17" s="1"/>
  <c r="S49" i="17"/>
  <c r="T49" i="17" s="1"/>
  <c r="S40" i="17"/>
  <c r="T40" i="17" s="1"/>
  <c r="S51" i="17"/>
  <c r="T51" i="17" s="1"/>
  <c r="S50" i="17"/>
  <c r="T50" i="17" s="1"/>
  <c r="S48" i="17"/>
  <c r="T48" i="17" s="1"/>
  <c r="U69" i="17"/>
  <c r="Y11" i="17"/>
  <c r="AI11" i="17" s="1"/>
  <c r="AJ32" i="17"/>
  <c r="O36" i="17"/>
  <c r="Q44" i="17"/>
  <c r="S21" i="17"/>
  <c r="M65" i="17"/>
  <c r="M66" i="17" s="1"/>
  <c r="AJ31" i="17"/>
  <c r="Q52" i="17"/>
  <c r="Q21" i="17"/>
  <c r="AJ49" i="17"/>
  <c r="AJ48" i="17"/>
  <c r="AJ51" i="17"/>
  <c r="AJ28" i="17"/>
  <c r="AJ40" i="17"/>
  <c r="AJ64" i="17"/>
  <c r="AJ56" i="17"/>
  <c r="AJ62" i="17"/>
  <c r="AJ50" i="17"/>
  <c r="AJ27" i="17"/>
  <c r="AJ58" i="17"/>
  <c r="AJ11" i="17"/>
  <c r="AJ15" i="17"/>
  <c r="AJ43" i="17"/>
  <c r="AJ42" i="17"/>
  <c r="AJ25" i="17"/>
  <c r="AJ14" i="17"/>
  <c r="AJ18" i="17"/>
  <c r="O21" i="17"/>
  <c r="AJ17" i="17"/>
  <c r="M70" i="17" l="1"/>
  <c r="Q36" i="17"/>
  <c r="W71" i="17" l="1"/>
  <c r="U68" i="17" l="1"/>
  <c r="Q63" i="17"/>
  <c r="Q58" i="17"/>
  <c r="O59" i="17"/>
  <c r="O66" i="17" l="1"/>
  <c r="O70" i="17"/>
  <c r="Q62" i="17"/>
  <c r="Q65" i="17" s="1"/>
  <c r="N65" i="17"/>
  <c r="Q56" i="17"/>
  <c r="Q59" i="17" s="1"/>
  <c r="N59" i="17"/>
  <c r="S58" i="17"/>
  <c r="T58" i="17" s="1"/>
  <c r="S56" i="17"/>
  <c r="S64" i="17"/>
  <c r="T64" i="17" s="1"/>
  <c r="S62" i="17"/>
  <c r="T62" i="17" l="1"/>
  <c r="Q66" i="17"/>
  <c r="T70" i="17" s="1"/>
  <c r="T56" i="17"/>
  <c r="N66" i="17"/>
  <c r="N70" i="17"/>
  <c r="S36" i="17"/>
  <c r="T36" i="17" s="1"/>
  <c r="Y70" i="17" l="1"/>
  <c r="W72" i="17"/>
  <c r="S67" i="17"/>
  <c r="S66" i="17"/>
  <c r="V21" i="17"/>
  <c r="U21" i="17"/>
  <c r="T21" i="17"/>
  <c r="U65" i="17"/>
  <c r="V65" i="17" s="1"/>
  <c r="S65" i="17"/>
  <c r="T65" i="17" s="1"/>
  <c r="U44" i="17"/>
  <c r="V44" i="17" s="1"/>
  <c r="S44" i="17"/>
  <c r="T44" i="17" s="1"/>
  <c r="U59" i="17"/>
  <c r="V59" i="17" s="1"/>
  <c r="S59" i="17"/>
  <c r="T59" i="17" s="1"/>
  <c r="U52" i="17"/>
  <c r="V52" i="17" s="1"/>
  <c r="S52" i="17"/>
  <c r="T52" i="17" s="1"/>
  <c r="U36" i="17"/>
  <c r="V36" i="17" s="1"/>
  <c r="Y73" i="17"/>
  <c r="Q67" i="17"/>
  <c r="U67" i="17"/>
  <c r="Y83" i="17" l="1"/>
  <c r="Q70" i="17"/>
  <c r="W70" i="17" s="1"/>
  <c r="S68" i="17"/>
  <c r="U66" i="17"/>
  <c r="V66" i="17" s="1"/>
  <c r="T66" i="17"/>
  <c r="U70" i="17" l="1"/>
  <c r="V70" i="17" s="1"/>
  <c r="U73" i="17"/>
  <c r="AI17" i="17" l="1"/>
  <c r="M71" i="17" l="1"/>
  <c r="N71" i="17"/>
  <c r="O71" i="17"/>
  <c r="Q73" i="17"/>
  <c r="P71" i="17"/>
  <c r="Q71" i="17"/>
  <c r="V73" i="17" l="1"/>
  <c r="Q78" i="17"/>
  <c r="Q74" i="17"/>
  <c r="Q76" i="17"/>
  <c r="Q75" i="17"/>
  <c r="Q77" i="17" l="1"/>
  <c r="Q79" i="17" s="1"/>
  <c r="Q80" i="17" s="1"/>
  <c r="Q81" i="17" l="1"/>
</calcChain>
</file>

<file path=xl/sharedStrings.xml><?xml version="1.0" encoding="utf-8"?>
<sst xmlns="http://schemas.openxmlformats.org/spreadsheetml/2006/main" count="197" uniqueCount="117">
  <si>
    <t>Metrajes</t>
  </si>
  <si>
    <t>Dólares</t>
  </si>
  <si>
    <t>Obras</t>
  </si>
  <si>
    <t>Tareas</t>
  </si>
  <si>
    <t>Obligatorias</t>
  </si>
  <si>
    <t>De Puesta a Punto</t>
  </si>
  <si>
    <t>De Mantenimiento</t>
  </si>
  <si>
    <t>AÑO 1</t>
  </si>
  <si>
    <t>AÑO 2</t>
  </si>
  <si>
    <t>AÑO 3</t>
  </si>
  <si>
    <t>AÑO 4</t>
  </si>
  <si>
    <t>Rubros</t>
  </si>
  <si>
    <t>DESCRIPCION (MOP -001- F)</t>
  </si>
  <si>
    <t>Unid</t>
  </si>
  <si>
    <t>Precio unitario</t>
  </si>
  <si>
    <t>Pavimento</t>
  </si>
  <si>
    <t>Total</t>
  </si>
  <si>
    <t>REPARACION</t>
  </si>
  <si>
    <t>MANTENIMIENTO</t>
  </si>
  <si>
    <t>MR-111.E</t>
  </si>
  <si>
    <t>309-6(4E)</t>
  </si>
  <si>
    <t>Sellado de fisuras superficiales</t>
  </si>
  <si>
    <t>m</t>
  </si>
  <si>
    <t>405-5(1)</t>
  </si>
  <si>
    <t>Sub totales:</t>
  </si>
  <si>
    <t>Seguridad vial</t>
  </si>
  <si>
    <t>705-(4)a</t>
  </si>
  <si>
    <t>705-(4)b</t>
  </si>
  <si>
    <t>709-4</t>
  </si>
  <si>
    <t>702 (1)</t>
  </si>
  <si>
    <t>Alcantarillas</t>
  </si>
  <si>
    <t>MR-123.E</t>
  </si>
  <si>
    <t>Limpieza de alcantarillas</t>
  </si>
  <si>
    <t>Cunetas</t>
  </si>
  <si>
    <t>MR-121.E</t>
  </si>
  <si>
    <t>Limpieza de cunetas y encauzamientos a mano</t>
  </si>
  <si>
    <t>Áreas verdes</t>
  </si>
  <si>
    <t>MR-131.E</t>
  </si>
  <si>
    <t>Roza a mano</t>
  </si>
  <si>
    <t>308-4(1)</t>
  </si>
  <si>
    <t>Limpieza de derrumbes</t>
  </si>
  <si>
    <t>Microempresas:</t>
  </si>
  <si>
    <t>Puntos criticos</t>
  </si>
  <si>
    <t xml:space="preserve">Sub Total 1: </t>
  </si>
  <si>
    <t>Distribución porcentual de la inversión:</t>
  </si>
  <si>
    <t>Reserva por ajuste de precios:</t>
  </si>
  <si>
    <t>Reserva para situaciones extraordinarias:</t>
  </si>
  <si>
    <t>Reserva para premios por cumplimiento:</t>
  </si>
  <si>
    <t>Sub total 2:</t>
  </si>
  <si>
    <t>Fiscalización:</t>
  </si>
  <si>
    <t>Sub total 3:</t>
  </si>
  <si>
    <t>IVA:</t>
  </si>
  <si>
    <t>Total:</t>
  </si>
  <si>
    <t>406-8</t>
  </si>
  <si>
    <t>Fresado de pavimento asfaltico</t>
  </si>
  <si>
    <t>Bacheo asfaltico menor</t>
  </si>
  <si>
    <t>m.</t>
  </si>
  <si>
    <t>m2</t>
  </si>
  <si>
    <t>m3</t>
  </si>
  <si>
    <t>309-6(4)E</t>
  </si>
  <si>
    <t>m3/Km</t>
  </si>
  <si>
    <t>MR-122.E</t>
  </si>
  <si>
    <t>UNIDAD</t>
  </si>
  <si>
    <t>703(1)b</t>
  </si>
  <si>
    <t>Guardacaminos doble</t>
  </si>
  <si>
    <t>705-(1)Ea</t>
  </si>
  <si>
    <t>Marcas sobresalidas de pavimento (tachas unidireccionales)</t>
  </si>
  <si>
    <t>Marcas sobresalidas de pavimento (tachas bidireccionales)</t>
  </si>
  <si>
    <t>708-5(1)a</t>
  </si>
  <si>
    <t>Señales al lado de la carretera (0.60x0.75)m. regulatoria ASTM-D4956 grado 4 o similar</t>
  </si>
  <si>
    <t>708-5(1)b</t>
  </si>
  <si>
    <t>708-5(1)c</t>
  </si>
  <si>
    <t>Señales al lado de la carretera (0.60x1.20)m.   ASTM-D4956 grado 11 o similar preventiva</t>
  </si>
  <si>
    <t>Delineadores de via PVC 3" con tapa material reflectivo (1 franja roja 15 cm)U</t>
  </si>
  <si>
    <t>503(1)</t>
  </si>
  <si>
    <t>Hormigon estructural de cemento Portland clase A (f'c=240 Kg/cm2</t>
  </si>
  <si>
    <t>Hormigon estructural de cemento Portland clase A (f'c=210 Kg/cm2</t>
  </si>
  <si>
    <t>503(2)</t>
  </si>
  <si>
    <t>Hormigon ciclopeo</t>
  </si>
  <si>
    <t>503(5)</t>
  </si>
  <si>
    <t>Cunetas y Muros</t>
  </si>
  <si>
    <t>Ha</t>
  </si>
  <si>
    <t>Puentes</t>
  </si>
  <si>
    <t>405-8(3)</t>
  </si>
  <si>
    <t>m3/km</t>
  </si>
  <si>
    <t>405-2(1)</t>
  </si>
  <si>
    <t>l</t>
  </si>
  <si>
    <t>708-5(1 )a</t>
  </si>
  <si>
    <t>Señales al lado de la carretera (0.60x0.75)m. regulatorias</t>
  </si>
  <si>
    <t>503(3)</t>
  </si>
  <si>
    <t>Hormigon estructural de cemento Portland clase C (f'c=180 Kg/cm2)</t>
  </si>
  <si>
    <t>AÑO 5</t>
  </si>
  <si>
    <t xml:space="preserve">Plan de Manejo Ambiental para los cinco años de duración del contrato.
</t>
  </si>
  <si>
    <t>km</t>
  </si>
  <si>
    <t>Señales al lado de la carretera (0.60x0.75)m. chevrones dobles</t>
  </si>
  <si>
    <t>Marcas de pavimento pintura (termoplástica  Ancho=15cm, e= 2,3 mm). Incluye microesferas</t>
  </si>
  <si>
    <t>VALOR REFERENCIAL</t>
  </si>
  <si>
    <t xml:space="preserve">Geomalla Biaxial </t>
  </si>
  <si>
    <t>Asfalto diluido para riego de adherencia</t>
  </si>
  <si>
    <t>402-7 (1)</t>
  </si>
  <si>
    <t>Capa de rodadura de hormigon asfaltico e=5cm. Mezclada en planta y en caliente</t>
  </si>
  <si>
    <t>Capa de rodadura de hormigon asfaltico e=7.5cm. Mezclada en planta y en caliente</t>
  </si>
  <si>
    <t>702 (3)</t>
  </si>
  <si>
    <t>Señales indicadoras de kilometraje 0,35x1,00 (10Km)</t>
  </si>
  <si>
    <t>Juntas simuladas</t>
  </si>
  <si>
    <t xml:space="preserve">Transporte de mezcla asfáltica para capa de rodadura </t>
  </si>
  <si>
    <t>Transporte de material de fresado</t>
  </si>
  <si>
    <t xml:space="preserve">Transporte de mezcla asfaltica para bacheo </t>
  </si>
  <si>
    <t>309-2 (2)</t>
  </si>
  <si>
    <t>m3/km.</t>
  </si>
  <si>
    <t>Transporte de material de limpieza de alcantarillas (transporte libre 500 m.) D=34.79 KM</t>
  </si>
  <si>
    <t>Transporte de material de roza a mano y limpieza de derrumbes (transporte libre 500 m.) D=34.79 KM</t>
  </si>
  <si>
    <t>juntas de dilatación tipo MOP 0.60x10.5</t>
  </si>
  <si>
    <t>Mantenimiento de Barandas (Revestimiento de Hormigón Simple (f´c=210 kg/cm2))</t>
  </si>
  <si>
    <t>Postes indicadores de kilometraje (1Km)</t>
  </si>
  <si>
    <t>glb</t>
  </si>
  <si>
    <r>
      <t xml:space="preserve">Resumen de rubros y Cantidades de Obra                              </t>
    </r>
    <r>
      <rPr>
        <b/>
        <sz val="14"/>
        <rFont val="Calibri"/>
        <family val="2"/>
      </rPr>
      <t>MANTENIMIENTO POR RESULTADOS DE LA CARRETERA E35: RIOBAMBA - BALBANERA - ALAUSÍ - GUASUNTOS - CHUNCHI - RÍO ANGAS (LÍMITE PROVINCIAL CHIMBORAZO / CAÑAR), CON UNA LONGITUD DE 150,42 KM, UBICADA EN LA PROVINCIA DE CHIMBORAZO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</si>
</sst>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_(* #,##0.00_);_(* \(#,##0.00\);_(* &quot;-&quot;??_);_(@_)"/>
    <numFmt numFmtId="165" formatCode="_ * #,##0.00_ ;_ * \-#,##0.00_ ;_ * &quot;-&quot;??_ ;_ @_ "/>
    <numFmt numFmtId="166" formatCode="#,##0;[Red]#,##0"/>
    <numFmt numFmtId="167" formatCode="#,##0.00;[Red]#,##0.00"/>
    <numFmt numFmtId="168" formatCode="#,##0.0000;[Red]#,##0.0000"/>
    <numFmt numFmtId="169" formatCode="0.0%"/>
    <numFmt numFmtId="170" formatCode="_(* #,##0.00000_);_(* \(#,##0.000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indexed="9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sz val="10"/>
      <name val="MS Sans Serif"/>
      <family val="2"/>
    </font>
    <font>
      <b/>
      <sz val="14"/>
      <name val="Calibri"/>
      <family val="2"/>
    </font>
    <font>
      <sz val="10"/>
      <color rgb="FF7030A0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9" fontId="9" fillId="0" borderId="0" applyFont="0" applyFill="0" applyBorder="0" applyAlignment="0" applyProtection="0"/>
    <xf numFmtId="0" fontId="4" fillId="0" borderId="0"/>
    <xf numFmtId="0" fontId="4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2" fillId="0" borderId="0" applyFont="0" applyFill="0" applyBorder="0" applyAlignment="0" applyProtection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2" fillId="0" borderId="0"/>
    <xf numFmtId="0" fontId="17" fillId="0" borderId="0"/>
    <xf numFmtId="0" fontId="15" fillId="0" borderId="0">
      <protection locked="0"/>
    </xf>
    <xf numFmtId="0" fontId="1" fillId="0" borderId="0"/>
    <xf numFmtId="0" fontId="9" fillId="0" borderId="0"/>
  </cellStyleXfs>
  <cellXfs count="12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/>
    <xf numFmtId="2" fontId="5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166" fontId="9" fillId="0" borderId="0" xfId="0" applyNumberFormat="1" applyFont="1"/>
    <xf numFmtId="0" fontId="9" fillId="0" borderId="0" xfId="0" applyFont="1"/>
    <xf numFmtId="166" fontId="9" fillId="0" borderId="5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166" fontId="9" fillId="0" borderId="5" xfId="0" applyNumberFormat="1" applyFont="1" applyBorder="1"/>
    <xf numFmtId="166" fontId="9" fillId="0" borderId="0" xfId="0" applyNumberFormat="1" applyFont="1" applyBorder="1"/>
    <xf numFmtId="1" fontId="9" fillId="0" borderId="5" xfId="0" applyNumberFormat="1" applyFont="1" applyBorder="1"/>
    <xf numFmtId="166" fontId="9" fillId="0" borderId="0" xfId="0" applyNumberFormat="1" applyFont="1" applyBorder="1" applyAlignment="1">
      <alignment horizontal="right"/>
    </xf>
    <xf numFmtId="167" fontId="9" fillId="0" borderId="5" xfId="0" applyNumberFormat="1" applyFont="1" applyBorder="1"/>
    <xf numFmtId="1" fontId="9" fillId="0" borderId="0" xfId="0" applyNumberFormat="1" applyFont="1"/>
    <xf numFmtId="166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9" fontId="9" fillId="0" borderId="5" xfId="1" applyFont="1" applyBorder="1" applyAlignment="1">
      <alignment horizontal="center"/>
    </xf>
    <xf numFmtId="0" fontId="9" fillId="0" borderId="0" xfId="0" applyFont="1" applyAlignment="1"/>
    <xf numFmtId="166" fontId="5" fillId="0" borderId="5" xfId="0" applyNumberFormat="1" applyFont="1" applyBorder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top"/>
    </xf>
    <xf numFmtId="0" fontId="9" fillId="0" borderId="5" xfId="0" applyNumberFormat="1" applyFont="1" applyFill="1" applyBorder="1" applyAlignment="1" applyProtection="1">
      <alignment horizontal="center" vertical="top"/>
    </xf>
    <xf numFmtId="0" fontId="9" fillId="0" borderId="5" xfId="0" applyNumberFormat="1" applyFont="1" applyFill="1" applyBorder="1" applyAlignment="1" applyProtection="1">
      <alignment horizontal="left" vertical="top" wrapText="1"/>
    </xf>
    <xf numFmtId="166" fontId="9" fillId="0" borderId="5" xfId="0" applyNumberFormat="1" applyFont="1" applyFill="1" applyBorder="1"/>
    <xf numFmtId="164" fontId="9" fillId="0" borderId="0" xfId="20" applyFont="1"/>
    <xf numFmtId="167" fontId="9" fillId="0" borderId="0" xfId="0" applyNumberFormat="1" applyFont="1" applyBorder="1"/>
    <xf numFmtId="167" fontId="9" fillId="0" borderId="5" xfId="0" applyNumberFormat="1" applyFont="1" applyFill="1" applyBorder="1"/>
    <xf numFmtId="0" fontId="11" fillId="0" borderId="5" xfId="0" applyNumberFormat="1" applyFont="1" applyFill="1" applyBorder="1" applyAlignment="1" applyProtection="1">
      <alignment horizontal="left" vertical="top"/>
    </xf>
    <xf numFmtId="167" fontId="9" fillId="0" borderId="0" xfId="0" applyNumberFormat="1" applyFont="1"/>
    <xf numFmtId="166" fontId="9" fillId="0" borderId="0" xfId="0" applyNumberFormat="1" applyFont="1" applyFill="1" applyBorder="1" applyAlignment="1">
      <alignment horizontal="right"/>
    </xf>
    <xf numFmtId="167" fontId="9" fillId="0" borderId="0" xfId="0" applyNumberFormat="1" applyFont="1" applyAlignment="1">
      <alignment horizontal="center"/>
    </xf>
    <xf numFmtId="0" fontId="5" fillId="0" borderId="0" xfId="0" applyFont="1" applyFill="1"/>
    <xf numFmtId="0" fontId="9" fillId="0" borderId="0" xfId="0" applyFont="1" applyFill="1"/>
    <xf numFmtId="167" fontId="9" fillId="0" borderId="0" xfId="0" applyNumberFormat="1" applyFont="1" applyFill="1"/>
    <xf numFmtId="1" fontId="9" fillId="0" borderId="5" xfId="0" applyNumberFormat="1" applyFont="1" applyFill="1" applyBorder="1"/>
    <xf numFmtId="164" fontId="5" fillId="0" borderId="0" xfId="20" applyFont="1" applyAlignment="1">
      <alignment horizontal="center"/>
    </xf>
    <xf numFmtId="164" fontId="5" fillId="0" borderId="0" xfId="20" applyFont="1"/>
    <xf numFmtId="164" fontId="9" fillId="0" borderId="0" xfId="20" applyFont="1" applyAlignment="1">
      <alignment horizontal="center"/>
    </xf>
    <xf numFmtId="168" fontId="9" fillId="0" borderId="0" xfId="0" applyNumberFormat="1" applyFont="1" applyAlignment="1">
      <alignment horizontal="right"/>
    </xf>
    <xf numFmtId="167" fontId="5" fillId="0" borderId="0" xfId="0" applyNumberFormat="1" applyFont="1"/>
    <xf numFmtId="166" fontId="9" fillId="11" borderId="0" xfId="0" applyNumberFormat="1" applyFont="1" applyFill="1"/>
    <xf numFmtId="164" fontId="9" fillId="11" borderId="0" xfId="20" applyFont="1" applyFill="1"/>
    <xf numFmtId="166" fontId="9" fillId="12" borderId="0" xfId="0" applyNumberFormat="1" applyFont="1" applyFill="1" applyAlignment="1">
      <alignment horizontal="right"/>
    </xf>
    <xf numFmtId="166" fontId="9" fillId="12" borderId="0" xfId="0" applyNumberFormat="1" applyFont="1" applyFill="1"/>
    <xf numFmtId="164" fontId="9" fillId="12" borderId="0" xfId="20" applyFont="1" applyFill="1" applyBorder="1"/>
    <xf numFmtId="4" fontId="5" fillId="0" borderId="0" xfId="0" applyNumberFormat="1" applyFont="1"/>
    <xf numFmtId="169" fontId="9" fillId="11" borderId="5" xfId="1" applyNumberFormat="1" applyFont="1" applyFill="1" applyBorder="1" applyAlignment="1">
      <alignment horizontal="center"/>
    </xf>
    <xf numFmtId="167" fontId="9" fillId="0" borderId="13" xfId="0" applyNumberFormat="1" applyFont="1" applyBorder="1"/>
    <xf numFmtId="167" fontId="9" fillId="0" borderId="9" xfId="0" applyNumberFormat="1" applyFont="1" applyBorder="1"/>
    <xf numFmtId="0" fontId="9" fillId="5" borderId="5" xfId="0" applyFont="1" applyFill="1" applyBorder="1" applyAlignment="1"/>
    <xf numFmtId="0" fontId="9" fillId="7" borderId="5" xfId="0" applyFont="1" applyFill="1" applyBorder="1" applyAlignment="1"/>
    <xf numFmtId="0" fontId="9" fillId="8" borderId="5" xfId="0" applyFont="1" applyFill="1" applyBorder="1" applyAlignment="1"/>
    <xf numFmtId="0" fontId="9" fillId="6" borderId="5" xfId="0" applyFont="1" applyFill="1" applyBorder="1" applyAlignment="1"/>
    <xf numFmtId="0" fontId="9" fillId="9" borderId="5" xfId="0" applyFont="1" applyFill="1" applyBorder="1" applyAlignment="1"/>
    <xf numFmtId="167" fontId="19" fillId="0" borderId="0" xfId="0" applyNumberFormat="1" applyFont="1"/>
    <xf numFmtId="164" fontId="5" fillId="0" borderId="0" xfId="0" applyNumberFormat="1" applyFont="1"/>
    <xf numFmtId="0" fontId="9" fillId="0" borderId="0" xfId="0" applyFont="1" applyFill="1" applyAlignment="1">
      <alignment horizontal="center"/>
    </xf>
    <xf numFmtId="164" fontId="16" fillId="0" borderId="0" xfId="20" applyFont="1"/>
    <xf numFmtId="170" fontId="9" fillId="0" borderId="0" xfId="0" applyNumberFormat="1" applyFont="1"/>
    <xf numFmtId="0" fontId="9" fillId="10" borderId="0" xfId="0" applyFont="1" applyFill="1" applyAlignment="1">
      <alignment horizontal="center"/>
    </xf>
    <xf numFmtId="167" fontId="20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center" vertical="center" wrapText="1"/>
    </xf>
    <xf numFmtId="10" fontId="9" fillId="0" borderId="0" xfId="1" applyNumberFormat="1" applyFont="1"/>
    <xf numFmtId="167" fontId="9" fillId="0" borderId="0" xfId="0" applyNumberFormat="1" applyFont="1" applyBorder="1" applyAlignment="1">
      <alignment horizontal="right"/>
    </xf>
    <xf numFmtId="0" fontId="9" fillId="10" borderId="5" xfId="0" applyNumberFormat="1" applyFont="1" applyFill="1" applyBorder="1" applyAlignment="1" applyProtection="1">
      <alignment horizontal="center" vertical="top"/>
    </xf>
    <xf numFmtId="0" fontId="14" fillId="10" borderId="5" xfId="0" applyNumberFormat="1" applyFont="1" applyFill="1" applyBorder="1" applyAlignment="1" applyProtection="1">
      <alignment horizontal="center" vertical="top"/>
    </xf>
    <xf numFmtId="0" fontId="14" fillId="10" borderId="0" xfId="0" applyFont="1" applyFill="1" applyAlignment="1">
      <alignment horizontal="center"/>
    </xf>
    <xf numFmtId="167" fontId="9" fillId="0" borderId="0" xfId="0" applyNumberFormat="1" applyFont="1" applyFill="1" applyBorder="1"/>
    <xf numFmtId="167" fontId="10" fillId="4" borderId="5" xfId="0" applyNumberFormat="1" applyFont="1" applyFill="1" applyBorder="1"/>
    <xf numFmtId="0" fontId="9" fillId="0" borderId="5" xfId="0" applyNumberFormat="1" applyFont="1" applyFill="1" applyBorder="1" applyAlignment="1" applyProtection="1">
      <alignment horizontal="center" vertical="center"/>
    </xf>
    <xf numFmtId="0" fontId="14" fillId="10" borderId="5" xfId="0" applyNumberFormat="1" applyFont="1" applyFill="1" applyBorder="1" applyAlignment="1" applyProtection="1">
      <alignment horizontal="center" vertical="center"/>
    </xf>
    <xf numFmtId="0" fontId="9" fillId="10" borderId="5" xfId="0" applyNumberFormat="1" applyFont="1" applyFill="1" applyBorder="1" applyAlignment="1" applyProtection="1">
      <alignment horizontal="center" vertical="center"/>
    </xf>
    <xf numFmtId="166" fontId="9" fillId="0" borderId="0" xfId="0" applyNumberFormat="1" applyFont="1" applyFill="1"/>
    <xf numFmtId="166" fontId="9" fillId="0" borderId="0" xfId="0" applyNumberFormat="1" applyFont="1" applyFill="1" applyBorder="1"/>
    <xf numFmtId="10" fontId="9" fillId="0" borderId="5" xfId="1" applyNumberFormat="1" applyFont="1" applyBorder="1" applyAlignment="1">
      <alignment horizontal="center"/>
    </xf>
    <xf numFmtId="167" fontId="9" fillId="10" borderId="0" xfId="0" applyNumberFormat="1" applyFont="1" applyFill="1" applyBorder="1"/>
    <xf numFmtId="167" fontId="14" fillId="10" borderId="5" xfId="14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166" fontId="9" fillId="4" borderId="2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9" fillId="6" borderId="5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166" fontId="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64" fontId="9" fillId="0" borderId="5" xfId="20" applyFont="1" applyBorder="1" applyAlignment="1">
      <alignment horizont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21" fillId="13" borderId="5" xfId="0" applyNumberFormat="1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166" fontId="21" fillId="4" borderId="5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/>
    </xf>
  </cellXfs>
  <cellStyles count="29">
    <cellStyle name="Millares" xfId="20" builtinId="3"/>
    <cellStyle name="Millares 10" xfId="26"/>
    <cellStyle name="Millares 2" xfId="4"/>
    <cellStyle name="Millares 3" xfId="5"/>
    <cellStyle name="Millares 4" xfId="6"/>
    <cellStyle name="Millares 5" xfId="7"/>
    <cellStyle name="Millares 6" xfId="8"/>
    <cellStyle name="Millares 7" xfId="9"/>
    <cellStyle name="Millares 8" xfId="10"/>
    <cellStyle name="Millares 9" xfId="23"/>
    <cellStyle name="Normal" xfId="0" builtinId="0"/>
    <cellStyle name="Normal 10" xfId="25"/>
    <cellStyle name="Normal 2" xfId="11"/>
    <cellStyle name="Normal 2 2" xfId="12"/>
    <cellStyle name="Normal 2 2 2" xfId="13"/>
    <cellStyle name="Normal 2 3" xfId="27"/>
    <cellStyle name="Normal 3" xfId="14"/>
    <cellStyle name="Normal 3 2" xfId="28"/>
    <cellStyle name="Normal 4" xfId="15"/>
    <cellStyle name="Normal 5" xfId="16"/>
    <cellStyle name="Normal 5 2" xfId="3"/>
    <cellStyle name="Normal 5 2 2" xfId="22"/>
    <cellStyle name="Normal 6" xfId="17"/>
    <cellStyle name="Normal 7" xfId="2"/>
    <cellStyle name="Normal 7 2" xfId="18"/>
    <cellStyle name="Normal 7 3" xfId="21"/>
    <cellStyle name="Normal 8" xfId="19"/>
    <cellStyle name="Normal 9" xfId="24"/>
    <cellStyle name="Porcentaje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1</xdr:col>
      <xdr:colOff>790575</xdr:colOff>
      <xdr:row>5</xdr:row>
      <xdr:rowOff>152400</xdr:rowOff>
    </xdr:to>
    <xdr:sp macro="" textlink="">
      <xdr:nvSpPr>
        <xdr:cNvPr id="2" name="Rectangle 23" descr="logoopcion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0" y="217817"/>
          <a:ext cx="885466" cy="71958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93"/>
  <sheetViews>
    <sheetView tabSelected="1" view="pageBreakPreview" topLeftCell="C52" zoomScale="80" zoomScaleNormal="70" zoomScaleSheetLayoutView="80" workbookViewId="0">
      <selection activeCell="M85" sqref="K84:O93"/>
    </sheetView>
  </sheetViews>
  <sheetFormatPr baseColWidth="10" defaultColWidth="11" defaultRowHeight="18.75" x14ac:dyDescent="0.3"/>
  <cols>
    <col min="1" max="1" width="1.42578125" style="1" customWidth="1"/>
    <col min="2" max="2" width="12.42578125" style="1" bestFit="1" customWidth="1"/>
    <col min="3" max="3" width="67.7109375" style="1" customWidth="1"/>
    <col min="4" max="4" width="9.28515625" style="2" bestFit="1" customWidth="1"/>
    <col min="5" max="5" width="7.42578125" style="44" bestFit="1" customWidth="1"/>
    <col min="6" max="6" width="0.85546875" style="2" customWidth="1"/>
    <col min="7" max="9" width="15.7109375" style="3" customWidth="1"/>
    <col min="10" max="10" width="0.85546875" style="3" customWidth="1"/>
    <col min="11" max="11" width="15.7109375" style="3" customWidth="1"/>
    <col min="12" max="12" width="1.7109375" style="3" customWidth="1"/>
    <col min="13" max="13" width="14" style="3" customWidth="1"/>
    <col min="14" max="14" width="14.7109375" style="3" customWidth="1"/>
    <col min="15" max="15" width="16.7109375" style="3" customWidth="1"/>
    <col min="16" max="16" width="0.85546875" style="3" customWidth="1"/>
    <col min="17" max="17" width="17.140625" style="3" customWidth="1"/>
    <col min="18" max="18" width="0.85546875" style="3" customWidth="1"/>
    <col min="19" max="21" width="19.42578125" style="3" customWidth="1"/>
    <col min="22" max="22" width="16.7109375" style="3" customWidth="1"/>
    <col min="23" max="23" width="25.42578125" style="1" customWidth="1"/>
    <col min="24" max="24" width="3.140625" style="1" customWidth="1"/>
    <col min="25" max="25" width="18.5703125" style="1" customWidth="1"/>
    <col min="26" max="26" width="2.5703125" style="1" customWidth="1"/>
    <col min="27" max="27" width="11.85546875" style="1" bestFit="1" customWidth="1"/>
    <col min="28" max="28" width="2.42578125" style="1" customWidth="1"/>
    <col min="29" max="29" width="13.140625" style="1" bestFit="1" customWidth="1"/>
    <col min="30" max="30" width="2.28515625" style="1" customWidth="1"/>
    <col min="31" max="31" width="11.85546875" style="1" bestFit="1" customWidth="1"/>
    <col min="32" max="32" width="2.140625" style="1" customWidth="1"/>
    <col min="33" max="33" width="11.85546875" style="1" bestFit="1" customWidth="1"/>
    <col min="34" max="34" width="2.7109375" style="1" customWidth="1"/>
    <col min="35" max="35" width="16.5703125" style="1" bestFit="1" customWidth="1"/>
    <col min="36" max="36" width="21.5703125" style="1" bestFit="1" customWidth="1"/>
    <col min="37" max="38" width="11" style="1"/>
    <col min="39" max="39" width="12.5703125" style="1" bestFit="1" customWidth="1"/>
    <col min="40" max="16384" width="11" style="1"/>
  </cols>
  <sheetData>
    <row r="1" spans="2:39" ht="8.1" customHeight="1" thickBot="1" x14ac:dyDescent="0.35"/>
    <row r="2" spans="2:39" ht="18.75" customHeight="1" x14ac:dyDescent="0.3">
      <c r="C2" s="117" t="s">
        <v>116</v>
      </c>
      <c r="D2" s="3"/>
      <c r="G2" s="120" t="s">
        <v>0</v>
      </c>
      <c r="H2" s="121"/>
      <c r="I2" s="121"/>
      <c r="J2" s="121"/>
      <c r="K2" s="122"/>
      <c r="M2" s="123" t="s">
        <v>1</v>
      </c>
      <c r="N2" s="123"/>
      <c r="O2" s="123"/>
      <c r="P2" s="123"/>
      <c r="Q2" s="123"/>
      <c r="AK2" s="4"/>
    </row>
    <row r="3" spans="2:39" ht="8.1" customHeight="1" x14ac:dyDescent="0.3">
      <c r="C3" s="118"/>
      <c r="D3" s="3"/>
    </row>
    <row r="4" spans="2:39" x14ac:dyDescent="0.3">
      <c r="C4" s="118"/>
      <c r="D4" s="3"/>
      <c r="G4" s="123" t="s">
        <v>2</v>
      </c>
      <c r="H4" s="123"/>
      <c r="I4" s="28" t="s">
        <v>3</v>
      </c>
      <c r="M4" s="123" t="s">
        <v>2</v>
      </c>
      <c r="N4" s="123"/>
      <c r="O4" s="28" t="s">
        <v>3</v>
      </c>
      <c r="Q4" s="5"/>
    </row>
    <row r="5" spans="2:39" ht="8.1" customHeight="1" x14ac:dyDescent="0.3">
      <c r="C5" s="118"/>
      <c r="D5" s="3"/>
    </row>
    <row r="6" spans="2:39" ht="66" customHeight="1" thickBot="1" x14ac:dyDescent="0.35">
      <c r="C6" s="119"/>
      <c r="D6" s="69">
        <v>150.41999999999999</v>
      </c>
      <c r="E6" s="70" t="s">
        <v>93</v>
      </c>
      <c r="G6" s="124" t="s">
        <v>4</v>
      </c>
      <c r="H6" s="124" t="s">
        <v>5</v>
      </c>
      <c r="I6" s="126" t="s">
        <v>6</v>
      </c>
      <c r="M6" s="124" t="s">
        <v>4</v>
      </c>
      <c r="N6" s="124" t="s">
        <v>5</v>
      </c>
      <c r="O6" s="126" t="s">
        <v>6</v>
      </c>
      <c r="Q6" s="110"/>
      <c r="U6" s="6"/>
      <c r="V6" s="6"/>
    </row>
    <row r="7" spans="2:39" x14ac:dyDescent="0.3">
      <c r="D7" s="1"/>
      <c r="G7" s="125"/>
      <c r="H7" s="125"/>
      <c r="I7" s="127"/>
      <c r="M7" s="125"/>
      <c r="N7" s="125"/>
      <c r="O7" s="127"/>
      <c r="Q7" s="111"/>
      <c r="U7" s="7"/>
      <c r="V7" s="7"/>
      <c r="Y7" s="8" t="s">
        <v>7</v>
      </c>
      <c r="AA7" s="8" t="s">
        <v>8</v>
      </c>
      <c r="AC7" s="8" t="s">
        <v>9</v>
      </c>
      <c r="AE7" s="8" t="s">
        <v>10</v>
      </c>
      <c r="AG7" s="8" t="s">
        <v>91</v>
      </c>
    </row>
    <row r="8" spans="2:39" ht="8.1" customHeight="1" thickBot="1" x14ac:dyDescent="0.35">
      <c r="B8" s="112" t="s">
        <v>11</v>
      </c>
      <c r="C8" s="112" t="s">
        <v>12</v>
      </c>
      <c r="D8" s="112" t="s">
        <v>13</v>
      </c>
      <c r="E8" s="113" t="s">
        <v>14</v>
      </c>
      <c r="F8" s="9"/>
      <c r="G8" s="10"/>
      <c r="H8" s="10"/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2:39" ht="19.5" thickBot="1" x14ac:dyDescent="0.35">
      <c r="B9" s="112"/>
      <c r="C9" s="112"/>
      <c r="D9" s="112"/>
      <c r="E9" s="113"/>
      <c r="F9" s="9"/>
      <c r="G9" s="114" t="s">
        <v>15</v>
      </c>
      <c r="H9" s="115"/>
      <c r="I9" s="116"/>
      <c r="J9" s="11"/>
      <c r="K9" s="13" t="s">
        <v>16</v>
      </c>
      <c r="L9" s="14"/>
      <c r="M9" s="114" t="s">
        <v>15</v>
      </c>
      <c r="N9" s="115"/>
      <c r="O9" s="116"/>
      <c r="P9" s="11"/>
      <c r="Q9" s="13" t="s">
        <v>16</v>
      </c>
      <c r="R9" s="11"/>
      <c r="S9" s="11"/>
      <c r="T9" s="11"/>
      <c r="U9" s="11"/>
      <c r="V9" s="11"/>
      <c r="W9" s="58" t="s">
        <v>15</v>
      </c>
      <c r="X9" s="12"/>
      <c r="Y9" s="100" t="s">
        <v>15</v>
      </c>
      <c r="Z9" s="101"/>
      <c r="AA9" s="101"/>
      <c r="AB9" s="101"/>
      <c r="AC9" s="101"/>
      <c r="AD9" s="101"/>
      <c r="AE9" s="101"/>
      <c r="AF9" s="101"/>
      <c r="AG9" s="102"/>
      <c r="AH9" s="12"/>
      <c r="AI9" s="15" t="s">
        <v>17</v>
      </c>
      <c r="AJ9" s="15" t="s">
        <v>18</v>
      </c>
    </row>
    <row r="10" spans="2:39" ht="8.1" customHeight="1" x14ac:dyDescent="0.3">
      <c r="B10" s="12"/>
      <c r="C10" s="16"/>
      <c r="D10" s="9"/>
      <c r="E10" s="46"/>
      <c r="F10" s="9"/>
      <c r="G10" s="17"/>
      <c r="H10" s="17"/>
      <c r="I10" s="17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2:39" ht="31.5" customHeight="1" x14ac:dyDescent="0.3">
      <c r="B11" s="29" t="s">
        <v>23</v>
      </c>
      <c r="C11" s="31" t="s">
        <v>100</v>
      </c>
      <c r="D11" s="30" t="s">
        <v>57</v>
      </c>
      <c r="E11" s="30"/>
      <c r="F11" s="9"/>
      <c r="G11" s="85">
        <v>1480930</v>
      </c>
      <c r="H11" s="85">
        <v>0</v>
      </c>
      <c r="I11" s="85">
        <v>0</v>
      </c>
      <c r="J11" s="81"/>
      <c r="K11" s="85">
        <f t="shared" ref="K11:K20" si="0">SUM(G11:I11)</f>
        <v>1480930</v>
      </c>
      <c r="L11" s="82"/>
      <c r="M11" s="35">
        <v>0</v>
      </c>
      <c r="N11" s="35">
        <v>0</v>
      </c>
      <c r="O11" s="35">
        <v>0</v>
      </c>
      <c r="P11" s="76"/>
      <c r="Q11" s="35">
        <f t="shared" ref="Q11:Q20" si="1">SUM(M11:O11)</f>
        <v>0</v>
      </c>
      <c r="R11" s="37"/>
      <c r="S11" s="37" t="e">
        <f>+#REF!+#REF!+#REF!+#REF!+#REF!</f>
        <v>#REF!</v>
      </c>
      <c r="T11" s="37" t="e">
        <f>+S11-Q11</f>
        <v>#REF!</v>
      </c>
      <c r="U11" s="46"/>
      <c r="V11" s="46"/>
      <c r="W11" s="37">
        <f t="shared" ref="W11:W20" si="2">SUM(G11:H11)</f>
        <v>1480930</v>
      </c>
      <c r="X11" s="37"/>
      <c r="Y11" s="22">
        <f>W11</f>
        <v>1480930</v>
      </c>
      <c r="Z11" s="37"/>
      <c r="AA11" s="22">
        <f>I11/4</f>
        <v>0</v>
      </c>
      <c r="AB11" s="22"/>
      <c r="AC11" s="22">
        <f>I11/4</f>
        <v>0</v>
      </c>
      <c r="AD11" s="37"/>
      <c r="AE11" s="22">
        <f>I11/4</f>
        <v>0</v>
      </c>
      <c r="AF11" s="37"/>
      <c r="AG11" s="22">
        <f>I11/4</f>
        <v>0</v>
      </c>
      <c r="AH11" s="12"/>
      <c r="AI11" s="18">
        <f>Y11</f>
        <v>1480930</v>
      </c>
      <c r="AJ11" s="20">
        <f>SUM(AA11:AG11)</f>
        <v>0</v>
      </c>
    </row>
    <row r="12" spans="2:39" ht="31.5" customHeight="1" x14ac:dyDescent="0.3">
      <c r="B12" s="29" t="s">
        <v>23</v>
      </c>
      <c r="C12" s="31" t="s">
        <v>101</v>
      </c>
      <c r="D12" s="30" t="s">
        <v>57</v>
      </c>
      <c r="E12" s="30"/>
      <c r="F12" s="9"/>
      <c r="G12" s="85">
        <v>173690</v>
      </c>
      <c r="H12" s="85">
        <v>0</v>
      </c>
      <c r="I12" s="85">
        <v>0</v>
      </c>
      <c r="J12" s="11"/>
      <c r="K12" s="85">
        <f t="shared" ref="K12" si="3">SUM(G12:I12)</f>
        <v>173690</v>
      </c>
      <c r="L12" s="19"/>
      <c r="M12" s="35">
        <v>0</v>
      </c>
      <c r="N12" s="35">
        <v>0</v>
      </c>
      <c r="O12" s="35">
        <v>0</v>
      </c>
      <c r="P12" s="34"/>
      <c r="Q12" s="22">
        <f t="shared" ref="Q12" si="4">SUM(M12:O12)</f>
        <v>0</v>
      </c>
      <c r="R12" s="37"/>
      <c r="S12" s="37"/>
      <c r="T12" s="37"/>
      <c r="U12" s="46"/>
      <c r="V12" s="46"/>
      <c r="W12" s="37"/>
      <c r="X12" s="37"/>
      <c r="Y12" s="22"/>
      <c r="Z12" s="37"/>
      <c r="AA12" s="22"/>
      <c r="AB12" s="22"/>
      <c r="AC12" s="22"/>
      <c r="AD12" s="37"/>
      <c r="AE12" s="22"/>
      <c r="AF12" s="37"/>
      <c r="AG12" s="22"/>
      <c r="AH12" s="12"/>
      <c r="AI12" s="18"/>
      <c r="AJ12" s="20"/>
    </row>
    <row r="13" spans="2:39" x14ac:dyDescent="0.3">
      <c r="B13" s="29" t="s">
        <v>99</v>
      </c>
      <c r="C13" s="31" t="s">
        <v>97</v>
      </c>
      <c r="D13" s="30" t="s">
        <v>57</v>
      </c>
      <c r="E13" s="30"/>
      <c r="F13" s="9"/>
      <c r="G13" s="85">
        <v>1480930</v>
      </c>
      <c r="H13" s="85">
        <v>0</v>
      </c>
      <c r="I13" s="85">
        <v>0</v>
      </c>
      <c r="J13" s="11"/>
      <c r="K13" s="85">
        <f t="shared" ref="K13" si="5">SUM(G13:I13)</f>
        <v>1480930</v>
      </c>
      <c r="L13" s="19"/>
      <c r="M13" s="35">
        <v>0</v>
      </c>
      <c r="N13" s="35">
        <v>0</v>
      </c>
      <c r="O13" s="35">
        <v>0</v>
      </c>
      <c r="P13" s="34"/>
      <c r="Q13" s="22">
        <f t="shared" ref="Q13" si="6">SUM(M13:O13)</f>
        <v>0</v>
      </c>
      <c r="R13" s="37"/>
      <c r="S13" s="37"/>
      <c r="T13" s="37"/>
      <c r="U13" s="46"/>
      <c r="V13" s="46"/>
      <c r="W13" s="37"/>
      <c r="X13" s="37"/>
      <c r="Y13" s="22"/>
      <c r="Z13" s="37"/>
      <c r="AA13" s="22"/>
      <c r="AB13" s="22"/>
      <c r="AC13" s="22"/>
      <c r="AD13" s="37"/>
      <c r="AE13" s="22"/>
      <c r="AF13" s="37"/>
      <c r="AG13" s="22"/>
      <c r="AH13" s="12"/>
      <c r="AI13" s="18"/>
      <c r="AJ13" s="20"/>
    </row>
    <row r="14" spans="2:39" x14ac:dyDescent="0.3">
      <c r="B14" s="29" t="s">
        <v>20</v>
      </c>
      <c r="C14" s="31" t="s">
        <v>105</v>
      </c>
      <c r="D14" s="74" t="s">
        <v>84</v>
      </c>
      <c r="E14" s="79"/>
      <c r="F14" s="75"/>
      <c r="G14" s="85">
        <v>3549079.9382499997</v>
      </c>
      <c r="H14" s="85">
        <v>0</v>
      </c>
      <c r="I14" s="85">
        <v>0</v>
      </c>
      <c r="J14" s="81"/>
      <c r="K14" s="85">
        <f t="shared" ref="K14" si="7">SUM(G14:I14)</f>
        <v>3549079.9382499997</v>
      </c>
      <c r="L14" s="82"/>
      <c r="M14" s="35">
        <v>0</v>
      </c>
      <c r="N14" s="35">
        <v>0</v>
      </c>
      <c r="O14" s="35">
        <v>0</v>
      </c>
      <c r="P14" s="76"/>
      <c r="Q14" s="35">
        <f t="shared" si="1"/>
        <v>0</v>
      </c>
      <c r="R14" s="37"/>
      <c r="S14" s="37" t="e">
        <f>+#REF!+#REF!+#REF!+#REF!+#REF!</f>
        <v>#REF!</v>
      </c>
      <c r="T14" s="37" t="e">
        <f t="shared" ref="T14:T66" si="8">+S14-Q14</f>
        <v>#REF!</v>
      </c>
      <c r="U14" s="46"/>
      <c r="V14" s="46"/>
      <c r="W14" s="37">
        <f t="shared" si="2"/>
        <v>3549079.9382499997</v>
      </c>
      <c r="X14" s="37"/>
      <c r="Y14" s="22">
        <f t="shared" ref="Y14:Y20" si="9">W14</f>
        <v>3549079.9382499997</v>
      </c>
      <c r="Z14" s="37"/>
      <c r="AA14" s="22">
        <f t="shared" ref="AA14:AA20" si="10">I14/4</f>
        <v>0</v>
      </c>
      <c r="AB14" s="22"/>
      <c r="AC14" s="22">
        <f t="shared" ref="AC14:AC20" si="11">I14/4</f>
        <v>0</v>
      </c>
      <c r="AD14" s="37"/>
      <c r="AE14" s="22">
        <f t="shared" ref="AE14:AE20" si="12">I14/4</f>
        <v>0</v>
      </c>
      <c r="AF14" s="37"/>
      <c r="AG14" s="22">
        <f t="shared" ref="AG14:AG20" si="13">I14/4</f>
        <v>0</v>
      </c>
      <c r="AH14" s="12"/>
      <c r="AI14" s="18">
        <f t="shared" ref="AI14:AI18" si="14">Y14</f>
        <v>3549079.9382499997</v>
      </c>
      <c r="AJ14" s="20">
        <f t="shared" ref="AJ14:AJ18" si="15">SUM(AA14:AG14)</f>
        <v>0</v>
      </c>
      <c r="AM14" s="54" t="e">
        <f>+G14-#REF!-#REF!-#REF!-#REF!</f>
        <v>#REF!</v>
      </c>
    </row>
    <row r="15" spans="2:39" x14ac:dyDescent="0.3">
      <c r="B15" s="29" t="s">
        <v>53</v>
      </c>
      <c r="C15" s="31" t="s">
        <v>54</v>
      </c>
      <c r="D15" s="74" t="s">
        <v>58</v>
      </c>
      <c r="E15" s="79"/>
      <c r="F15" s="75"/>
      <c r="G15" s="85">
        <v>78881</v>
      </c>
      <c r="H15" s="85">
        <v>0</v>
      </c>
      <c r="I15" s="85">
        <v>0</v>
      </c>
      <c r="J15" s="81"/>
      <c r="K15" s="85">
        <f t="shared" si="0"/>
        <v>78881</v>
      </c>
      <c r="L15" s="82"/>
      <c r="M15" s="35">
        <v>0</v>
      </c>
      <c r="N15" s="35">
        <v>0</v>
      </c>
      <c r="O15" s="35">
        <v>0</v>
      </c>
      <c r="P15" s="76"/>
      <c r="Q15" s="35">
        <f t="shared" si="1"/>
        <v>0</v>
      </c>
      <c r="R15" s="37"/>
      <c r="S15" s="37" t="e">
        <f>+#REF!+#REF!+#REF!+#REF!+#REF!</f>
        <v>#REF!</v>
      </c>
      <c r="T15" s="37" t="e">
        <f t="shared" si="8"/>
        <v>#REF!</v>
      </c>
      <c r="U15" s="46"/>
      <c r="V15" s="46"/>
      <c r="W15" s="37">
        <f t="shared" si="2"/>
        <v>78881</v>
      </c>
      <c r="X15" s="37"/>
      <c r="Y15" s="22">
        <f t="shared" si="9"/>
        <v>78881</v>
      </c>
      <c r="Z15" s="37"/>
      <c r="AA15" s="22">
        <f t="shared" si="10"/>
        <v>0</v>
      </c>
      <c r="AB15" s="22"/>
      <c r="AC15" s="22">
        <f t="shared" si="11"/>
        <v>0</v>
      </c>
      <c r="AD15" s="37"/>
      <c r="AE15" s="22">
        <f t="shared" si="12"/>
        <v>0</v>
      </c>
      <c r="AF15" s="37"/>
      <c r="AG15" s="22">
        <f t="shared" si="13"/>
        <v>0</v>
      </c>
      <c r="AH15" s="12"/>
      <c r="AI15" s="18">
        <f t="shared" si="14"/>
        <v>78881</v>
      </c>
      <c r="AJ15" s="20">
        <f t="shared" si="15"/>
        <v>0</v>
      </c>
      <c r="AM15" s="54" t="e">
        <f>+G15-#REF!-#REF!-#REF!-#REF!</f>
        <v>#REF!</v>
      </c>
    </row>
    <row r="16" spans="2:39" x14ac:dyDescent="0.3">
      <c r="B16" s="29" t="s">
        <v>59</v>
      </c>
      <c r="C16" s="31" t="s">
        <v>106</v>
      </c>
      <c r="D16" s="74" t="s">
        <v>60</v>
      </c>
      <c r="E16" s="74"/>
      <c r="F16" s="75"/>
      <c r="G16" s="85">
        <v>1347770.8199999998</v>
      </c>
      <c r="H16" s="85">
        <v>0</v>
      </c>
      <c r="I16" s="85">
        <v>0</v>
      </c>
      <c r="J16" s="11"/>
      <c r="K16" s="85">
        <f t="shared" si="0"/>
        <v>1347770.8199999998</v>
      </c>
      <c r="L16" s="19"/>
      <c r="M16" s="35">
        <v>0</v>
      </c>
      <c r="N16" s="35">
        <v>0</v>
      </c>
      <c r="O16" s="35">
        <v>0</v>
      </c>
      <c r="P16" s="34"/>
      <c r="Q16" s="22">
        <f t="shared" ref="Q16" si="16">SUM(M16:O16)</f>
        <v>0</v>
      </c>
      <c r="R16" s="37"/>
      <c r="S16" s="37"/>
      <c r="T16" s="37"/>
      <c r="U16" s="46"/>
      <c r="V16" s="46"/>
      <c r="W16" s="37"/>
      <c r="X16" s="37"/>
      <c r="Y16" s="22"/>
      <c r="Z16" s="37"/>
      <c r="AA16" s="22"/>
      <c r="AB16" s="22"/>
      <c r="AC16" s="22"/>
      <c r="AD16" s="37"/>
      <c r="AE16" s="22"/>
      <c r="AF16" s="37"/>
      <c r="AG16" s="22"/>
      <c r="AH16" s="12"/>
      <c r="AI16" s="18"/>
      <c r="AJ16" s="20"/>
      <c r="AM16" s="54"/>
    </row>
    <row r="17" spans="2:39" x14ac:dyDescent="0.3">
      <c r="B17" s="29" t="s">
        <v>19</v>
      </c>
      <c r="C17" s="31" t="s">
        <v>55</v>
      </c>
      <c r="D17" s="74" t="s">
        <v>58</v>
      </c>
      <c r="E17" s="79"/>
      <c r="F17" s="75"/>
      <c r="G17" s="85">
        <v>60</v>
      </c>
      <c r="H17" s="85">
        <v>802.01</v>
      </c>
      <c r="I17" s="85">
        <v>0</v>
      </c>
      <c r="J17" s="81"/>
      <c r="K17" s="85">
        <f t="shared" si="0"/>
        <v>862.01</v>
      </c>
      <c r="L17" s="82"/>
      <c r="M17" s="35">
        <v>0</v>
      </c>
      <c r="N17" s="35">
        <v>0</v>
      </c>
      <c r="O17" s="35">
        <v>0</v>
      </c>
      <c r="P17" s="76"/>
      <c r="Q17" s="35">
        <f t="shared" si="1"/>
        <v>0</v>
      </c>
      <c r="R17" s="37"/>
      <c r="S17" s="37" t="e">
        <f>+#REF!+#REF!+#REF!+#REF!+#REF!</f>
        <v>#REF!</v>
      </c>
      <c r="T17" s="37" t="e">
        <f t="shared" si="8"/>
        <v>#REF!</v>
      </c>
      <c r="U17" s="46"/>
      <c r="V17" s="46"/>
      <c r="W17" s="37">
        <f t="shared" si="2"/>
        <v>862.01</v>
      </c>
      <c r="X17" s="37"/>
      <c r="Y17" s="22">
        <f t="shared" si="9"/>
        <v>862.01</v>
      </c>
      <c r="Z17" s="37"/>
      <c r="AA17" s="22">
        <f t="shared" si="10"/>
        <v>0</v>
      </c>
      <c r="AB17" s="22"/>
      <c r="AC17" s="22">
        <f t="shared" si="11"/>
        <v>0</v>
      </c>
      <c r="AD17" s="37"/>
      <c r="AE17" s="22">
        <f t="shared" si="12"/>
        <v>0</v>
      </c>
      <c r="AF17" s="37"/>
      <c r="AG17" s="22">
        <f t="shared" si="13"/>
        <v>0</v>
      </c>
      <c r="AH17" s="12"/>
      <c r="AI17" s="18">
        <f t="shared" si="14"/>
        <v>862.01</v>
      </c>
      <c r="AJ17" s="20">
        <f t="shared" si="15"/>
        <v>0</v>
      </c>
      <c r="AM17" s="54" t="e">
        <f>+G17-#REF!-#REF!-#REF!-#REF!</f>
        <v>#REF!</v>
      </c>
    </row>
    <row r="18" spans="2:39" x14ac:dyDescent="0.3">
      <c r="B18" s="29" t="s">
        <v>85</v>
      </c>
      <c r="C18" s="31" t="s">
        <v>98</v>
      </c>
      <c r="D18" s="74" t="s">
        <v>86</v>
      </c>
      <c r="E18" s="79"/>
      <c r="F18" s="75"/>
      <c r="G18" s="85">
        <v>4703325</v>
      </c>
      <c r="H18" s="85">
        <v>0</v>
      </c>
      <c r="I18" s="85">
        <v>0</v>
      </c>
      <c r="J18" s="81"/>
      <c r="K18" s="85">
        <f t="shared" si="0"/>
        <v>4703325</v>
      </c>
      <c r="L18" s="82"/>
      <c r="M18" s="35">
        <v>0</v>
      </c>
      <c r="N18" s="35">
        <v>0</v>
      </c>
      <c r="O18" s="35">
        <v>0</v>
      </c>
      <c r="P18" s="76"/>
      <c r="Q18" s="35">
        <f t="shared" si="1"/>
        <v>0</v>
      </c>
      <c r="R18" s="37"/>
      <c r="S18" s="37" t="e">
        <f>+#REF!+#REF!+#REF!+#REF!+#REF!</f>
        <v>#REF!</v>
      </c>
      <c r="T18" s="37" t="e">
        <f t="shared" si="8"/>
        <v>#REF!</v>
      </c>
      <c r="U18" s="46"/>
      <c r="V18" s="46"/>
      <c r="W18" s="37">
        <f t="shared" si="2"/>
        <v>4703325</v>
      </c>
      <c r="X18" s="37"/>
      <c r="Y18" s="22">
        <f t="shared" si="9"/>
        <v>4703325</v>
      </c>
      <c r="Z18" s="37"/>
      <c r="AA18" s="22">
        <f t="shared" si="10"/>
        <v>0</v>
      </c>
      <c r="AB18" s="22"/>
      <c r="AC18" s="22">
        <f t="shared" si="11"/>
        <v>0</v>
      </c>
      <c r="AD18" s="37"/>
      <c r="AE18" s="22">
        <f t="shared" si="12"/>
        <v>0</v>
      </c>
      <c r="AF18" s="37"/>
      <c r="AG18" s="22">
        <f t="shared" si="13"/>
        <v>0</v>
      </c>
      <c r="AH18" s="12"/>
      <c r="AI18" s="18">
        <f t="shared" si="14"/>
        <v>4703325</v>
      </c>
      <c r="AJ18" s="20">
        <f t="shared" si="15"/>
        <v>0</v>
      </c>
      <c r="AM18" s="54" t="e">
        <f>+G18-#REF!-#REF!-#REF!-#REF!</f>
        <v>#REF!</v>
      </c>
    </row>
    <row r="19" spans="2:39" s="40" customFormat="1" x14ac:dyDescent="0.3">
      <c r="B19" s="29" t="s">
        <v>59</v>
      </c>
      <c r="C19" s="31" t="s">
        <v>107</v>
      </c>
      <c r="D19" s="74" t="s">
        <v>60</v>
      </c>
      <c r="E19" s="79"/>
      <c r="F19" s="75"/>
      <c r="G19" s="85">
        <v>3329.79</v>
      </c>
      <c r="H19" s="85">
        <v>31933.098000000002</v>
      </c>
      <c r="I19" s="85">
        <v>0</v>
      </c>
      <c r="J19" s="81"/>
      <c r="K19" s="85">
        <f t="shared" si="0"/>
        <v>35262.887999999999</v>
      </c>
      <c r="L19" s="82"/>
      <c r="M19" s="35">
        <v>0</v>
      </c>
      <c r="N19" s="35">
        <v>0</v>
      </c>
      <c r="O19" s="35">
        <v>0</v>
      </c>
      <c r="P19" s="76"/>
      <c r="Q19" s="35">
        <f t="shared" si="1"/>
        <v>0</v>
      </c>
      <c r="R19" s="37"/>
      <c r="S19" s="37" t="e">
        <f>+#REF!+#REF!+#REF!+#REF!+#REF!</f>
        <v>#REF!</v>
      </c>
      <c r="T19" s="37" t="e">
        <f t="shared" si="8"/>
        <v>#REF!</v>
      </c>
      <c r="U19" s="46"/>
      <c r="V19" s="46"/>
      <c r="W19" s="37">
        <f t="shared" si="2"/>
        <v>35262.887999999999</v>
      </c>
      <c r="X19" s="37"/>
      <c r="Y19" s="22">
        <f t="shared" si="9"/>
        <v>35262.887999999999</v>
      </c>
      <c r="Z19" s="37"/>
      <c r="AA19" s="22">
        <f t="shared" si="10"/>
        <v>0</v>
      </c>
      <c r="AB19" s="22"/>
      <c r="AC19" s="22">
        <f t="shared" si="11"/>
        <v>0</v>
      </c>
      <c r="AD19" s="37"/>
      <c r="AE19" s="22">
        <f t="shared" si="12"/>
        <v>0</v>
      </c>
      <c r="AF19" s="37"/>
      <c r="AG19" s="22">
        <f t="shared" si="13"/>
        <v>0</v>
      </c>
      <c r="AH19" s="41"/>
      <c r="AI19" s="35">
        <f t="shared" ref="AI19" si="17">Y19</f>
        <v>35262.887999999999</v>
      </c>
      <c r="AJ19" s="35">
        <f t="shared" ref="AJ19:AJ20" si="18">SUM(AA19:AG19)</f>
        <v>0</v>
      </c>
      <c r="AM19" s="54" t="e">
        <f>+G19-#REF!-#REF!-#REF!-#REF!</f>
        <v>#REF!</v>
      </c>
    </row>
    <row r="20" spans="2:39" s="40" customFormat="1" x14ac:dyDescent="0.3">
      <c r="B20" s="29" t="s">
        <v>61</v>
      </c>
      <c r="C20" s="31" t="s">
        <v>21</v>
      </c>
      <c r="D20" s="30" t="s">
        <v>22</v>
      </c>
      <c r="E20" s="78"/>
      <c r="F20" s="65"/>
      <c r="G20" s="85">
        <v>0</v>
      </c>
      <c r="H20" s="85">
        <v>77306.100000000006</v>
      </c>
      <c r="I20" s="85">
        <v>38653.050000000003</v>
      </c>
      <c r="J20" s="81"/>
      <c r="K20" s="85">
        <f t="shared" si="0"/>
        <v>115959.15000000001</v>
      </c>
      <c r="L20" s="82"/>
      <c r="M20" s="35">
        <v>0</v>
      </c>
      <c r="N20" s="35">
        <v>0</v>
      </c>
      <c r="O20" s="35">
        <v>0</v>
      </c>
      <c r="P20" s="76"/>
      <c r="Q20" s="35">
        <f t="shared" si="1"/>
        <v>0</v>
      </c>
      <c r="R20" s="37"/>
      <c r="S20" s="37" t="e">
        <f>+#REF!+#REF!+#REF!+#REF!+#REF!</f>
        <v>#REF!</v>
      </c>
      <c r="T20" s="37" t="e">
        <f t="shared" si="8"/>
        <v>#REF!</v>
      </c>
      <c r="U20" s="46"/>
      <c r="V20" s="46"/>
      <c r="W20" s="37">
        <f t="shared" si="2"/>
        <v>77306.100000000006</v>
      </c>
      <c r="X20" s="37"/>
      <c r="Y20" s="22">
        <f t="shared" si="9"/>
        <v>77306.100000000006</v>
      </c>
      <c r="Z20" s="37"/>
      <c r="AA20" s="22">
        <f t="shared" si="10"/>
        <v>9663.2625000000007</v>
      </c>
      <c r="AB20" s="22"/>
      <c r="AC20" s="22">
        <f t="shared" si="11"/>
        <v>9663.2625000000007</v>
      </c>
      <c r="AD20" s="37"/>
      <c r="AE20" s="22">
        <f t="shared" si="12"/>
        <v>9663.2625000000007</v>
      </c>
      <c r="AF20" s="37"/>
      <c r="AG20" s="22">
        <f t="shared" si="13"/>
        <v>9663.2625000000007</v>
      </c>
      <c r="AH20" s="41"/>
      <c r="AI20" s="35">
        <f>Y20</f>
        <v>77306.100000000006</v>
      </c>
      <c r="AJ20" s="35">
        <f t="shared" si="18"/>
        <v>38653.050000000003</v>
      </c>
      <c r="AM20" s="54" t="e">
        <f>+G20-#REF!-#REF!-#REF!-#REF!</f>
        <v>#REF!</v>
      </c>
    </row>
    <row r="21" spans="2:39" x14ac:dyDescent="0.3">
      <c r="B21" s="16"/>
      <c r="C21" s="16"/>
      <c r="D21" s="9"/>
      <c r="E21" s="46"/>
      <c r="F21" s="9"/>
      <c r="G21" s="82"/>
      <c r="H21" s="82"/>
      <c r="I21" s="82"/>
      <c r="J21" s="81"/>
      <c r="K21" s="38" t="s">
        <v>24</v>
      </c>
      <c r="L21" s="38"/>
      <c r="M21" s="76">
        <f>SUM(M11:M20)</f>
        <v>0</v>
      </c>
      <c r="N21" s="76">
        <f>SUM(N11:N20)</f>
        <v>0</v>
      </c>
      <c r="O21" s="76">
        <f>SUM(O11:O20)</f>
        <v>0</v>
      </c>
      <c r="P21" s="76">
        <f>SUM(P11:P20)</f>
        <v>0</v>
      </c>
      <c r="Q21" s="76">
        <f>SUM(Q11:Q20)</f>
        <v>0</v>
      </c>
      <c r="R21" s="11"/>
      <c r="S21" s="37">
        <f>+M21+N21</f>
        <v>0</v>
      </c>
      <c r="T21" s="37">
        <f t="shared" si="8"/>
        <v>0</v>
      </c>
      <c r="U21" s="46" t="e">
        <f>+#REF!+#REF!+#REF!+#REF!+#REF!</f>
        <v>#REF!</v>
      </c>
      <c r="V21" s="46" t="e">
        <f>+#REF!+#REF!+#REF!+#REF!+#REF!</f>
        <v>#REF!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M21" s="54" t="e">
        <f>+G21-#REF!-#REF!-#REF!-#REF!</f>
        <v>#REF!</v>
      </c>
    </row>
    <row r="22" spans="2:39" ht="8.1" customHeight="1" thickBot="1" x14ac:dyDescent="0.35">
      <c r="B22" s="16"/>
      <c r="C22" s="16"/>
      <c r="D22" s="9"/>
      <c r="E22" s="46"/>
      <c r="F22" s="9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37" t="e">
        <f>+#REF!+#REF!+#REF!+#REF!+#REF!</f>
        <v>#REF!</v>
      </c>
      <c r="T22" s="37" t="e">
        <f t="shared" si="8"/>
        <v>#REF!</v>
      </c>
      <c r="U22" s="11"/>
      <c r="V22" s="11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M22" s="54" t="e">
        <f>+G22-#REF!-#REF!-#REF!-#REF!</f>
        <v>#REF!</v>
      </c>
    </row>
    <row r="23" spans="2:39" ht="19.5" thickBot="1" x14ac:dyDescent="0.35">
      <c r="B23" s="16"/>
      <c r="C23" s="16"/>
      <c r="D23" s="9"/>
      <c r="E23" s="46"/>
      <c r="F23" s="9"/>
      <c r="G23" s="128" t="s">
        <v>25</v>
      </c>
      <c r="H23" s="128"/>
      <c r="I23" s="128"/>
      <c r="J23" s="11"/>
      <c r="K23" s="13" t="s">
        <v>16</v>
      </c>
      <c r="L23" s="14"/>
      <c r="M23" s="128" t="s">
        <v>25</v>
      </c>
      <c r="N23" s="128"/>
      <c r="O23" s="128"/>
      <c r="P23" s="11"/>
      <c r="Q23" s="13" t="s">
        <v>16</v>
      </c>
      <c r="R23" s="11"/>
      <c r="S23" s="37"/>
      <c r="T23" s="37"/>
      <c r="U23" s="11"/>
      <c r="V23" s="11"/>
      <c r="W23" s="59" t="s">
        <v>25</v>
      </c>
      <c r="X23" s="12"/>
      <c r="Y23" s="103" t="s">
        <v>25</v>
      </c>
      <c r="Z23" s="104"/>
      <c r="AA23" s="104"/>
      <c r="AB23" s="104"/>
      <c r="AC23" s="104"/>
      <c r="AD23" s="104"/>
      <c r="AE23" s="104"/>
      <c r="AF23" s="104"/>
      <c r="AG23" s="105"/>
      <c r="AH23" s="12"/>
      <c r="AI23" s="15" t="s">
        <v>17</v>
      </c>
      <c r="AJ23" s="15" t="s">
        <v>18</v>
      </c>
      <c r="AM23" s="54" t="e">
        <f>+G23-#REF!-#REF!-#REF!-#REF!</f>
        <v>#VALUE!</v>
      </c>
    </row>
    <row r="24" spans="2:39" ht="8.1" customHeight="1" x14ac:dyDescent="0.3">
      <c r="B24" s="16"/>
      <c r="C24" s="16"/>
      <c r="D24" s="9"/>
      <c r="E24" s="46"/>
      <c r="F24" s="9"/>
      <c r="G24" s="17"/>
      <c r="H24" s="17"/>
      <c r="I24" s="17"/>
      <c r="J24" s="11"/>
      <c r="K24" s="11"/>
      <c r="L24" s="11"/>
      <c r="M24" s="11"/>
      <c r="N24" s="11"/>
      <c r="O24" s="11"/>
      <c r="P24" s="11"/>
      <c r="Q24" s="11"/>
      <c r="R24" s="11"/>
      <c r="S24" s="37" t="e">
        <f>+#REF!+#REF!+#REF!+#REF!+#REF!</f>
        <v>#REF!</v>
      </c>
      <c r="T24" s="37" t="e">
        <f t="shared" si="8"/>
        <v>#REF!</v>
      </c>
      <c r="U24" s="11"/>
      <c r="V24" s="11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M24" s="54" t="e">
        <f>+G24-#REF!-#REF!-#REF!-#REF!</f>
        <v>#REF!</v>
      </c>
    </row>
    <row r="25" spans="2:39" x14ac:dyDescent="0.3">
      <c r="B25" s="29" t="s">
        <v>29</v>
      </c>
      <c r="C25" s="31" t="s">
        <v>114</v>
      </c>
      <c r="D25" s="30" t="s">
        <v>62</v>
      </c>
      <c r="E25" s="78"/>
      <c r="F25" s="9"/>
      <c r="G25" s="85">
        <v>147</v>
      </c>
      <c r="H25" s="85">
        <v>0</v>
      </c>
      <c r="I25" s="85">
        <v>0</v>
      </c>
      <c r="J25" s="37"/>
      <c r="K25" s="85">
        <f t="shared" ref="K25:K35" si="19">SUM(G25:I25)</f>
        <v>147</v>
      </c>
      <c r="L25" s="19"/>
      <c r="M25" s="22">
        <v>0</v>
      </c>
      <c r="N25" s="22">
        <v>0</v>
      </c>
      <c r="O25" s="22">
        <v>0</v>
      </c>
      <c r="P25" s="34"/>
      <c r="Q25" s="22">
        <f t="shared" ref="Q25:Q35" si="20">SUM(M25:O25)</f>
        <v>0</v>
      </c>
      <c r="R25" s="37"/>
      <c r="S25" s="37" t="e">
        <f>+#REF!+#REF!+#REF!+#REF!+#REF!</f>
        <v>#REF!</v>
      </c>
      <c r="T25" s="37" t="e">
        <f t="shared" si="8"/>
        <v>#REF!</v>
      </c>
      <c r="U25" s="46"/>
      <c r="V25" s="46"/>
      <c r="W25" s="37">
        <f t="shared" ref="W25:W35" si="21">SUM(G25:H25)</f>
        <v>147</v>
      </c>
      <c r="X25" s="37"/>
      <c r="Y25" s="22">
        <f t="shared" ref="Y25:Y35" si="22">W25</f>
        <v>147</v>
      </c>
      <c r="Z25" s="37"/>
      <c r="AA25" s="22">
        <f t="shared" ref="AA25:AA35" si="23">I25/4</f>
        <v>0</v>
      </c>
      <c r="AB25" s="22"/>
      <c r="AC25" s="22">
        <f t="shared" ref="AC25:AC35" si="24">I25/4</f>
        <v>0</v>
      </c>
      <c r="AD25" s="37"/>
      <c r="AE25" s="22">
        <f t="shared" ref="AE25:AE35" si="25">I25/4</f>
        <v>0</v>
      </c>
      <c r="AF25" s="37"/>
      <c r="AG25" s="22">
        <f t="shared" ref="AG25:AG35" si="26">I25/4</f>
        <v>0</v>
      </c>
      <c r="AH25" s="12"/>
      <c r="AI25" s="18">
        <f t="shared" ref="AI25:AI35" si="27">Y25</f>
        <v>147</v>
      </c>
      <c r="AJ25" s="20">
        <f t="shared" ref="AJ25:AJ35" si="28">SUM(AA25:AG25)</f>
        <v>0</v>
      </c>
      <c r="AM25" s="54" t="e">
        <f>+G25-#REF!-#REF!-#REF!-#REF!</f>
        <v>#REF!</v>
      </c>
    </row>
    <row r="26" spans="2:39" x14ac:dyDescent="0.3">
      <c r="B26" s="29" t="s">
        <v>102</v>
      </c>
      <c r="C26" s="31" t="s">
        <v>103</v>
      </c>
      <c r="D26" s="73" t="s">
        <v>62</v>
      </c>
      <c r="E26" s="80"/>
      <c r="F26" s="68"/>
      <c r="G26" s="85">
        <v>12</v>
      </c>
      <c r="H26" s="85">
        <v>1</v>
      </c>
      <c r="I26" s="85">
        <v>0</v>
      </c>
      <c r="J26" s="37"/>
      <c r="K26" s="85">
        <f t="shared" si="19"/>
        <v>13</v>
      </c>
      <c r="L26" s="19"/>
      <c r="M26" s="22">
        <v>0</v>
      </c>
      <c r="N26" s="22">
        <v>0</v>
      </c>
      <c r="O26" s="22">
        <v>0</v>
      </c>
      <c r="P26" s="34"/>
      <c r="Q26" s="22">
        <f t="shared" si="20"/>
        <v>0</v>
      </c>
      <c r="R26" s="37"/>
      <c r="S26" s="37" t="e">
        <f>+#REF!+#REF!+#REF!+#REF!+#REF!</f>
        <v>#REF!</v>
      </c>
      <c r="T26" s="37" t="e">
        <f t="shared" si="8"/>
        <v>#REF!</v>
      </c>
      <c r="U26" s="46"/>
      <c r="V26" s="46"/>
      <c r="W26" s="37">
        <f t="shared" si="21"/>
        <v>13</v>
      </c>
      <c r="X26" s="37"/>
      <c r="Y26" s="22">
        <f t="shared" si="22"/>
        <v>13</v>
      </c>
      <c r="Z26" s="37"/>
      <c r="AA26" s="22">
        <f t="shared" si="23"/>
        <v>0</v>
      </c>
      <c r="AB26" s="22"/>
      <c r="AC26" s="22">
        <f t="shared" si="24"/>
        <v>0</v>
      </c>
      <c r="AD26" s="37"/>
      <c r="AE26" s="22">
        <f t="shared" si="25"/>
        <v>0</v>
      </c>
      <c r="AF26" s="37"/>
      <c r="AG26" s="22">
        <f t="shared" si="26"/>
        <v>0</v>
      </c>
      <c r="AH26" s="12"/>
      <c r="AI26" s="18">
        <f t="shared" ref="AI26" si="29">Y26</f>
        <v>13</v>
      </c>
      <c r="AJ26" s="20">
        <f t="shared" ref="AJ26" si="30">SUM(AA26:AG26)</f>
        <v>0</v>
      </c>
      <c r="AM26" s="54" t="e">
        <f>+G26-#REF!-#REF!-#REF!-#REF!</f>
        <v>#REF!</v>
      </c>
    </row>
    <row r="27" spans="2:39" x14ac:dyDescent="0.3">
      <c r="B27" s="29" t="s">
        <v>63</v>
      </c>
      <c r="C27" s="31" t="s">
        <v>64</v>
      </c>
      <c r="D27" s="73" t="s">
        <v>56</v>
      </c>
      <c r="E27" s="80"/>
      <c r="F27" s="68"/>
      <c r="G27" s="85">
        <v>30080</v>
      </c>
      <c r="H27" s="85">
        <v>0</v>
      </c>
      <c r="I27" s="85">
        <v>0</v>
      </c>
      <c r="J27" s="42"/>
      <c r="K27" s="85">
        <f t="shared" si="19"/>
        <v>30080</v>
      </c>
      <c r="L27" s="82"/>
      <c r="M27" s="22">
        <v>0</v>
      </c>
      <c r="N27" s="22">
        <v>0</v>
      </c>
      <c r="O27" s="22">
        <v>0</v>
      </c>
      <c r="P27" s="76"/>
      <c r="Q27" s="35">
        <f t="shared" si="20"/>
        <v>0</v>
      </c>
      <c r="R27" s="37"/>
      <c r="S27" s="37" t="e">
        <f>+#REF!+#REF!+#REF!+#REF!+#REF!</f>
        <v>#REF!</v>
      </c>
      <c r="T27" s="37" t="e">
        <f t="shared" si="8"/>
        <v>#REF!</v>
      </c>
      <c r="U27" s="46"/>
      <c r="V27" s="46"/>
      <c r="W27" s="37">
        <f t="shared" si="21"/>
        <v>30080</v>
      </c>
      <c r="X27" s="37"/>
      <c r="Y27" s="22">
        <f t="shared" si="22"/>
        <v>30080</v>
      </c>
      <c r="Z27" s="37"/>
      <c r="AA27" s="22">
        <f t="shared" si="23"/>
        <v>0</v>
      </c>
      <c r="AB27" s="22"/>
      <c r="AC27" s="22">
        <f t="shared" si="24"/>
        <v>0</v>
      </c>
      <c r="AD27" s="37"/>
      <c r="AE27" s="22">
        <f t="shared" si="25"/>
        <v>0</v>
      </c>
      <c r="AF27" s="37"/>
      <c r="AG27" s="22">
        <f t="shared" si="26"/>
        <v>0</v>
      </c>
      <c r="AH27" s="12"/>
      <c r="AI27" s="18">
        <f t="shared" si="27"/>
        <v>30080</v>
      </c>
      <c r="AJ27" s="20">
        <f t="shared" si="28"/>
        <v>0</v>
      </c>
      <c r="AM27" s="54" t="e">
        <f>+G27-#REF!-#REF!-#REF!-#REF!</f>
        <v>#REF!</v>
      </c>
    </row>
    <row r="28" spans="2:39" s="40" customFormat="1" ht="25.5" x14ac:dyDescent="0.3">
      <c r="B28" s="36" t="s">
        <v>65</v>
      </c>
      <c r="C28" s="31" t="s">
        <v>95</v>
      </c>
      <c r="D28" s="73" t="s">
        <v>22</v>
      </c>
      <c r="E28" s="80"/>
      <c r="F28" s="68"/>
      <c r="G28" s="85">
        <v>0</v>
      </c>
      <c r="H28" s="85">
        <v>601600</v>
      </c>
      <c r="I28" s="85">
        <v>0</v>
      </c>
      <c r="J28" s="42"/>
      <c r="K28" s="85">
        <f t="shared" si="19"/>
        <v>601600</v>
      </c>
      <c r="L28" s="82"/>
      <c r="M28" s="22">
        <v>0</v>
      </c>
      <c r="N28" s="22">
        <v>0</v>
      </c>
      <c r="O28" s="22">
        <v>0</v>
      </c>
      <c r="P28" s="76"/>
      <c r="Q28" s="35">
        <f t="shared" si="20"/>
        <v>0</v>
      </c>
      <c r="R28" s="42"/>
      <c r="S28" s="37" t="e">
        <f>+#REF!+#REF!+#REF!+#REF!+#REF!</f>
        <v>#REF!</v>
      </c>
      <c r="T28" s="37" t="e">
        <f t="shared" si="8"/>
        <v>#REF!</v>
      </c>
      <c r="U28" s="46">
        <v>1976256</v>
      </c>
      <c r="V28" s="46"/>
      <c r="W28" s="42">
        <f t="shared" si="21"/>
        <v>601600</v>
      </c>
      <c r="X28" s="42"/>
      <c r="Y28" s="35">
        <f t="shared" si="22"/>
        <v>601600</v>
      </c>
      <c r="Z28" s="42"/>
      <c r="AA28" s="35">
        <f>I28/4</f>
        <v>0</v>
      </c>
      <c r="AB28" s="35"/>
      <c r="AC28" s="35">
        <f t="shared" si="24"/>
        <v>0</v>
      </c>
      <c r="AD28" s="42"/>
      <c r="AE28" s="35">
        <f t="shared" si="25"/>
        <v>0</v>
      </c>
      <c r="AF28" s="42"/>
      <c r="AG28" s="35">
        <f t="shared" si="26"/>
        <v>0</v>
      </c>
      <c r="AH28" s="41"/>
      <c r="AI28" s="32">
        <f t="shared" si="27"/>
        <v>601600</v>
      </c>
      <c r="AJ28" s="43">
        <f t="shared" si="28"/>
        <v>0</v>
      </c>
      <c r="AM28" s="54" t="e">
        <f>+G28-#REF!-#REF!-#REF!-#REF!</f>
        <v>#REF!</v>
      </c>
    </row>
    <row r="29" spans="2:39" x14ac:dyDescent="0.3">
      <c r="B29" s="29" t="s">
        <v>26</v>
      </c>
      <c r="C29" s="31" t="s">
        <v>66</v>
      </c>
      <c r="D29" s="73" t="s">
        <v>62</v>
      </c>
      <c r="E29" s="80"/>
      <c r="F29" s="68"/>
      <c r="G29" s="85">
        <v>0</v>
      </c>
      <c r="H29" s="85">
        <v>0</v>
      </c>
      <c r="I29" s="85">
        <v>0</v>
      </c>
      <c r="J29" s="42"/>
      <c r="K29" s="85">
        <f t="shared" si="19"/>
        <v>0</v>
      </c>
      <c r="L29" s="82"/>
      <c r="M29" s="22">
        <v>0</v>
      </c>
      <c r="N29" s="22">
        <v>0</v>
      </c>
      <c r="O29" s="22">
        <v>0</v>
      </c>
      <c r="P29" s="76"/>
      <c r="Q29" s="35">
        <f t="shared" si="20"/>
        <v>0</v>
      </c>
      <c r="R29" s="37"/>
      <c r="S29" s="37" t="e">
        <f>+#REF!+#REF!+#REF!+#REF!+#REF!</f>
        <v>#REF!</v>
      </c>
      <c r="T29" s="37" t="e">
        <f t="shared" si="8"/>
        <v>#REF!</v>
      </c>
      <c r="U29" s="46"/>
      <c r="V29" s="46"/>
      <c r="W29" s="37">
        <f t="shared" si="21"/>
        <v>0</v>
      </c>
      <c r="X29" s="37"/>
      <c r="Y29" s="22">
        <f t="shared" si="22"/>
        <v>0</v>
      </c>
      <c r="Z29" s="37"/>
      <c r="AA29" s="22">
        <f t="shared" si="23"/>
        <v>0</v>
      </c>
      <c r="AB29" s="22"/>
      <c r="AC29" s="22">
        <f t="shared" si="24"/>
        <v>0</v>
      </c>
      <c r="AD29" s="37"/>
      <c r="AE29" s="22">
        <f t="shared" si="25"/>
        <v>0</v>
      </c>
      <c r="AF29" s="37"/>
      <c r="AG29" s="22">
        <f t="shared" si="26"/>
        <v>0</v>
      </c>
      <c r="AH29" s="12"/>
      <c r="AI29" s="18">
        <f t="shared" si="27"/>
        <v>0</v>
      </c>
      <c r="AJ29" s="20">
        <f t="shared" si="28"/>
        <v>0</v>
      </c>
      <c r="AM29" s="54" t="e">
        <f>+G29-#REF!-#REF!-#REF!-#REF!</f>
        <v>#REF!</v>
      </c>
    </row>
    <row r="30" spans="2:39" x14ac:dyDescent="0.3">
      <c r="B30" s="29" t="s">
        <v>27</v>
      </c>
      <c r="C30" s="31" t="s">
        <v>67</v>
      </c>
      <c r="D30" s="73" t="s">
        <v>62</v>
      </c>
      <c r="E30" s="80"/>
      <c r="F30" s="68"/>
      <c r="G30" s="85">
        <v>0</v>
      </c>
      <c r="H30" s="85">
        <v>37600</v>
      </c>
      <c r="I30" s="85">
        <v>1880</v>
      </c>
      <c r="J30" s="42"/>
      <c r="K30" s="85">
        <f t="shared" si="19"/>
        <v>39480</v>
      </c>
      <c r="L30" s="82"/>
      <c r="M30" s="22">
        <v>0</v>
      </c>
      <c r="N30" s="22">
        <v>0</v>
      </c>
      <c r="O30" s="22">
        <v>0</v>
      </c>
      <c r="P30" s="76"/>
      <c r="Q30" s="35">
        <f t="shared" si="20"/>
        <v>0</v>
      </c>
      <c r="R30" s="37"/>
      <c r="S30" s="37" t="e">
        <f>+#REF!+#REF!+#REF!+#REF!+#REF!</f>
        <v>#REF!</v>
      </c>
      <c r="T30" s="37" t="e">
        <f t="shared" si="8"/>
        <v>#REF!</v>
      </c>
      <c r="U30" s="46"/>
      <c r="V30" s="46"/>
      <c r="W30" s="37">
        <f t="shared" si="21"/>
        <v>37600</v>
      </c>
      <c r="X30" s="37"/>
      <c r="Y30" s="22">
        <f t="shared" si="22"/>
        <v>37600</v>
      </c>
      <c r="Z30" s="37"/>
      <c r="AA30" s="22">
        <f t="shared" si="23"/>
        <v>470</v>
      </c>
      <c r="AB30" s="22"/>
      <c r="AC30" s="22">
        <f t="shared" si="24"/>
        <v>470</v>
      </c>
      <c r="AD30" s="37"/>
      <c r="AE30" s="22">
        <f t="shared" si="25"/>
        <v>470</v>
      </c>
      <c r="AF30" s="37"/>
      <c r="AG30" s="22">
        <f t="shared" si="26"/>
        <v>470</v>
      </c>
      <c r="AH30" s="12"/>
      <c r="AI30" s="18">
        <f t="shared" si="27"/>
        <v>37600</v>
      </c>
      <c r="AJ30" s="20">
        <f t="shared" si="28"/>
        <v>1880</v>
      </c>
      <c r="AM30" s="54" t="e">
        <f>+G30-#REF!-#REF!-#REF!-#REF!</f>
        <v>#REF!</v>
      </c>
    </row>
    <row r="31" spans="2:39" ht="25.5" x14ac:dyDescent="0.3">
      <c r="B31" s="29" t="s">
        <v>68</v>
      </c>
      <c r="C31" s="31" t="s">
        <v>69</v>
      </c>
      <c r="D31" s="73" t="s">
        <v>62</v>
      </c>
      <c r="E31" s="80"/>
      <c r="F31" s="68"/>
      <c r="G31" s="85">
        <v>310</v>
      </c>
      <c r="H31" s="85">
        <v>0</v>
      </c>
      <c r="I31" s="85">
        <v>35</v>
      </c>
      <c r="J31" s="37"/>
      <c r="K31" s="85">
        <f t="shared" si="19"/>
        <v>345</v>
      </c>
      <c r="L31" s="19"/>
      <c r="M31" s="22">
        <v>0</v>
      </c>
      <c r="N31" s="22">
        <v>0</v>
      </c>
      <c r="O31" s="22">
        <v>0</v>
      </c>
      <c r="P31" s="34"/>
      <c r="Q31" s="22">
        <f t="shared" si="20"/>
        <v>0</v>
      </c>
      <c r="R31" s="37"/>
      <c r="S31" s="37" t="e">
        <f>+#REF!+#REF!+#REF!+#REF!+#REF!</f>
        <v>#REF!</v>
      </c>
      <c r="T31" s="37" t="e">
        <f t="shared" si="8"/>
        <v>#REF!</v>
      </c>
      <c r="U31" s="46"/>
      <c r="V31" s="46"/>
      <c r="W31" s="37">
        <f t="shared" si="21"/>
        <v>310</v>
      </c>
      <c r="X31" s="37"/>
      <c r="Y31" s="22">
        <f t="shared" si="22"/>
        <v>310</v>
      </c>
      <c r="Z31" s="37"/>
      <c r="AA31" s="22">
        <f t="shared" si="23"/>
        <v>8.75</v>
      </c>
      <c r="AB31" s="22"/>
      <c r="AC31" s="22">
        <f t="shared" si="24"/>
        <v>8.75</v>
      </c>
      <c r="AD31" s="37"/>
      <c r="AE31" s="22">
        <f t="shared" si="25"/>
        <v>8.75</v>
      </c>
      <c r="AF31" s="37"/>
      <c r="AG31" s="22">
        <f t="shared" si="26"/>
        <v>8.75</v>
      </c>
      <c r="AH31" s="12"/>
      <c r="AI31" s="18">
        <f t="shared" si="27"/>
        <v>310</v>
      </c>
      <c r="AJ31" s="20">
        <f t="shared" si="28"/>
        <v>35</v>
      </c>
      <c r="AM31" s="54" t="e">
        <f>+G31-#REF!-#REF!-#REF!-#REF!</f>
        <v>#REF!</v>
      </c>
    </row>
    <row r="32" spans="2:39" x14ac:dyDescent="0.3">
      <c r="B32" s="31" t="s">
        <v>87</v>
      </c>
      <c r="C32" s="31" t="s">
        <v>88</v>
      </c>
      <c r="D32" s="73" t="s">
        <v>62</v>
      </c>
      <c r="E32" s="80"/>
      <c r="F32" s="68"/>
      <c r="G32" s="85">
        <v>0</v>
      </c>
      <c r="H32" s="85">
        <v>0</v>
      </c>
      <c r="I32" s="85">
        <v>0</v>
      </c>
      <c r="J32" s="37"/>
      <c r="K32" s="85">
        <f t="shared" si="19"/>
        <v>0</v>
      </c>
      <c r="L32" s="19"/>
      <c r="M32" s="22">
        <v>0</v>
      </c>
      <c r="N32" s="22">
        <v>0</v>
      </c>
      <c r="O32" s="22">
        <v>0</v>
      </c>
      <c r="P32" s="34"/>
      <c r="Q32" s="22">
        <f t="shared" si="20"/>
        <v>0</v>
      </c>
      <c r="R32" s="37"/>
      <c r="S32" s="37" t="e">
        <f>+#REF!+#REF!+#REF!+#REF!+#REF!</f>
        <v>#REF!</v>
      </c>
      <c r="T32" s="37" t="e">
        <f t="shared" si="8"/>
        <v>#REF!</v>
      </c>
      <c r="U32" s="46"/>
      <c r="V32" s="46"/>
      <c r="W32" s="37">
        <f t="shared" si="21"/>
        <v>0</v>
      </c>
      <c r="X32" s="37"/>
      <c r="Y32" s="22">
        <f t="shared" si="22"/>
        <v>0</v>
      </c>
      <c r="Z32" s="37"/>
      <c r="AA32" s="22">
        <f t="shared" si="23"/>
        <v>0</v>
      </c>
      <c r="AB32" s="22"/>
      <c r="AC32" s="22">
        <f t="shared" si="24"/>
        <v>0</v>
      </c>
      <c r="AD32" s="37"/>
      <c r="AE32" s="22">
        <f t="shared" si="25"/>
        <v>0</v>
      </c>
      <c r="AF32" s="37"/>
      <c r="AG32" s="22">
        <f t="shared" si="26"/>
        <v>0</v>
      </c>
      <c r="AH32" s="12"/>
      <c r="AI32" s="18">
        <f t="shared" si="27"/>
        <v>0</v>
      </c>
      <c r="AJ32" s="20">
        <f t="shared" si="28"/>
        <v>0</v>
      </c>
      <c r="AM32" s="54" t="e">
        <f>+G32-#REF!-#REF!-#REF!-#REF!</f>
        <v>#REF!</v>
      </c>
    </row>
    <row r="33" spans="2:39" x14ac:dyDescent="0.3">
      <c r="B33" s="29" t="s">
        <v>70</v>
      </c>
      <c r="C33" s="31" t="s">
        <v>94</v>
      </c>
      <c r="D33" s="73" t="s">
        <v>62</v>
      </c>
      <c r="E33" s="80"/>
      <c r="F33" s="68"/>
      <c r="G33" s="85">
        <v>3760</v>
      </c>
      <c r="H33" s="85">
        <v>0</v>
      </c>
      <c r="I33" s="85">
        <v>188</v>
      </c>
      <c r="J33" s="37"/>
      <c r="K33" s="85">
        <f t="shared" si="19"/>
        <v>3948</v>
      </c>
      <c r="L33" s="19"/>
      <c r="M33" s="22">
        <v>0</v>
      </c>
      <c r="N33" s="22">
        <v>0</v>
      </c>
      <c r="O33" s="22">
        <v>0</v>
      </c>
      <c r="P33" s="34"/>
      <c r="Q33" s="22">
        <f t="shared" si="20"/>
        <v>0</v>
      </c>
      <c r="R33" s="37"/>
      <c r="S33" s="37" t="e">
        <f>+#REF!+#REF!+#REF!+#REF!+#REF!</f>
        <v>#REF!</v>
      </c>
      <c r="T33" s="37" t="e">
        <f t="shared" si="8"/>
        <v>#REF!</v>
      </c>
      <c r="U33" s="46"/>
      <c r="V33" s="46"/>
      <c r="W33" s="37">
        <f t="shared" si="21"/>
        <v>3760</v>
      </c>
      <c r="X33" s="37"/>
      <c r="Y33" s="22">
        <f t="shared" si="22"/>
        <v>3760</v>
      </c>
      <c r="Z33" s="37"/>
      <c r="AA33" s="22">
        <f t="shared" si="23"/>
        <v>47</v>
      </c>
      <c r="AB33" s="22"/>
      <c r="AC33" s="22">
        <f t="shared" si="24"/>
        <v>47</v>
      </c>
      <c r="AD33" s="37"/>
      <c r="AE33" s="22">
        <f t="shared" si="25"/>
        <v>47</v>
      </c>
      <c r="AF33" s="37"/>
      <c r="AG33" s="22">
        <f t="shared" si="26"/>
        <v>47</v>
      </c>
      <c r="AH33" s="12"/>
      <c r="AI33" s="18">
        <f t="shared" si="27"/>
        <v>3760</v>
      </c>
      <c r="AJ33" s="20">
        <f t="shared" si="28"/>
        <v>188</v>
      </c>
      <c r="AM33" s="54" t="e">
        <f>+G33-#REF!-#REF!-#REF!-#REF!</f>
        <v>#REF!</v>
      </c>
    </row>
    <row r="34" spans="2:39" ht="25.5" x14ac:dyDescent="0.3">
      <c r="B34" s="29" t="s">
        <v>71</v>
      </c>
      <c r="C34" s="31" t="s">
        <v>72</v>
      </c>
      <c r="D34" s="73" t="s">
        <v>62</v>
      </c>
      <c r="E34" s="80"/>
      <c r="F34" s="68"/>
      <c r="G34" s="85">
        <v>191</v>
      </c>
      <c r="H34" s="85">
        <v>0</v>
      </c>
      <c r="I34" s="85">
        <v>19.100000000000001</v>
      </c>
      <c r="J34" s="37"/>
      <c r="K34" s="85">
        <f t="shared" si="19"/>
        <v>210.1</v>
      </c>
      <c r="L34" s="19"/>
      <c r="M34" s="22">
        <v>0</v>
      </c>
      <c r="N34" s="22">
        <v>0</v>
      </c>
      <c r="O34" s="22">
        <v>0</v>
      </c>
      <c r="P34" s="34"/>
      <c r="Q34" s="22">
        <f t="shared" si="20"/>
        <v>0</v>
      </c>
      <c r="R34" s="37"/>
      <c r="S34" s="37" t="e">
        <f>+#REF!+#REF!+#REF!+#REF!+#REF!</f>
        <v>#REF!</v>
      </c>
      <c r="T34" s="37" t="e">
        <f t="shared" si="8"/>
        <v>#REF!</v>
      </c>
      <c r="U34" s="46"/>
      <c r="V34" s="46"/>
      <c r="W34" s="37">
        <f t="shared" si="21"/>
        <v>191</v>
      </c>
      <c r="X34" s="37"/>
      <c r="Y34" s="22">
        <f t="shared" si="22"/>
        <v>191</v>
      </c>
      <c r="Z34" s="37"/>
      <c r="AA34" s="22">
        <f t="shared" si="23"/>
        <v>4.7750000000000004</v>
      </c>
      <c r="AB34" s="22"/>
      <c r="AC34" s="22">
        <f t="shared" si="24"/>
        <v>4.7750000000000004</v>
      </c>
      <c r="AD34" s="37"/>
      <c r="AE34" s="22">
        <f t="shared" si="25"/>
        <v>4.7750000000000004</v>
      </c>
      <c r="AF34" s="37"/>
      <c r="AG34" s="22">
        <f t="shared" si="26"/>
        <v>4.7750000000000004</v>
      </c>
      <c r="AH34" s="12"/>
      <c r="AI34" s="18">
        <f t="shared" si="27"/>
        <v>191</v>
      </c>
      <c r="AJ34" s="20">
        <f t="shared" si="28"/>
        <v>19.100000000000001</v>
      </c>
      <c r="AM34" s="54" t="e">
        <f>+G34-#REF!-#REF!-#REF!-#REF!</f>
        <v>#REF!</v>
      </c>
    </row>
    <row r="35" spans="2:39" s="40" customFormat="1" x14ac:dyDescent="0.3">
      <c r="B35" s="29" t="s">
        <v>28</v>
      </c>
      <c r="C35" s="31" t="s">
        <v>73</v>
      </c>
      <c r="D35" s="73" t="s">
        <v>62</v>
      </c>
      <c r="E35" s="80"/>
      <c r="F35" s="68"/>
      <c r="G35" s="85">
        <v>4813</v>
      </c>
      <c r="H35" s="85">
        <v>0</v>
      </c>
      <c r="I35" s="85">
        <v>1203.25</v>
      </c>
      <c r="J35" s="37"/>
      <c r="K35" s="85">
        <f t="shared" si="19"/>
        <v>6016.25</v>
      </c>
      <c r="L35" s="19"/>
      <c r="M35" s="22">
        <v>0</v>
      </c>
      <c r="N35" s="22">
        <v>0</v>
      </c>
      <c r="O35" s="22">
        <v>0</v>
      </c>
      <c r="P35" s="34"/>
      <c r="Q35" s="22">
        <f t="shared" si="20"/>
        <v>0</v>
      </c>
      <c r="R35" s="37"/>
      <c r="S35" s="37" t="e">
        <f>+#REF!+#REF!+#REF!+#REF!+#REF!</f>
        <v>#REF!</v>
      </c>
      <c r="T35" s="37" t="e">
        <f t="shared" si="8"/>
        <v>#REF!</v>
      </c>
      <c r="U35" s="46"/>
      <c r="V35" s="46"/>
      <c r="W35" s="37">
        <f t="shared" si="21"/>
        <v>4813</v>
      </c>
      <c r="X35" s="37"/>
      <c r="Y35" s="22">
        <f t="shared" si="22"/>
        <v>4813</v>
      </c>
      <c r="Z35" s="37"/>
      <c r="AA35" s="22">
        <f t="shared" si="23"/>
        <v>300.8125</v>
      </c>
      <c r="AB35" s="22"/>
      <c r="AC35" s="22">
        <f t="shared" si="24"/>
        <v>300.8125</v>
      </c>
      <c r="AD35" s="37"/>
      <c r="AE35" s="22">
        <f t="shared" si="25"/>
        <v>300.8125</v>
      </c>
      <c r="AF35" s="37"/>
      <c r="AG35" s="22">
        <f t="shared" si="26"/>
        <v>300.8125</v>
      </c>
      <c r="AH35" s="41"/>
      <c r="AI35" s="32">
        <f t="shared" si="27"/>
        <v>4813</v>
      </c>
      <c r="AJ35" s="43">
        <f t="shared" si="28"/>
        <v>1203.25</v>
      </c>
      <c r="AM35" s="54" t="e">
        <f>+G35-#REF!-#REF!-#REF!-#REF!</f>
        <v>#REF!</v>
      </c>
    </row>
    <row r="36" spans="2:39" x14ac:dyDescent="0.3">
      <c r="B36" s="16"/>
      <c r="C36" s="16"/>
      <c r="D36" s="9"/>
      <c r="E36" s="46"/>
      <c r="F36" s="9"/>
      <c r="G36" s="19"/>
      <c r="H36" s="19"/>
      <c r="I36" s="19"/>
      <c r="J36" s="11"/>
      <c r="K36" s="21" t="s">
        <v>24</v>
      </c>
      <c r="L36" s="21"/>
      <c r="M36" s="34">
        <f>SUM(M25:M35)</f>
        <v>0</v>
      </c>
      <c r="N36" s="34">
        <f>SUM(N25:N35)</f>
        <v>0</v>
      </c>
      <c r="O36" s="34">
        <f>SUM(O25:O35)</f>
        <v>0</v>
      </c>
      <c r="P36" s="34">
        <f>SUM(P25:P35)</f>
        <v>0</v>
      </c>
      <c r="Q36" s="34">
        <f>SUM(Q25:Q35)</f>
        <v>0</v>
      </c>
      <c r="R36" s="11"/>
      <c r="S36" s="37" t="e">
        <f>+#REF!+#REF!+#REF!+#REF!+#REF!</f>
        <v>#REF!</v>
      </c>
      <c r="T36" s="37" t="e">
        <f t="shared" si="8"/>
        <v>#REF!</v>
      </c>
      <c r="U36" s="46" t="e">
        <f>+#REF!+#REF!+#REF!+#REF!+#REF!</f>
        <v>#REF!</v>
      </c>
      <c r="V36" s="46" t="e">
        <f>+U36-Q36</f>
        <v>#REF!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M36" s="54" t="e">
        <f>+G36-#REF!-#REF!-#REF!-#REF!</f>
        <v>#REF!</v>
      </c>
    </row>
    <row r="37" spans="2:39" ht="8.1" customHeight="1" thickBot="1" x14ac:dyDescent="0.35">
      <c r="B37" s="16"/>
      <c r="C37" s="16"/>
      <c r="D37" s="9"/>
      <c r="E37" s="46"/>
      <c r="F37" s="9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37" t="e">
        <f>+#REF!+#REF!+#REF!+#REF!+#REF!</f>
        <v>#REF!</v>
      </c>
      <c r="T37" s="37" t="e">
        <f t="shared" si="8"/>
        <v>#REF!</v>
      </c>
      <c r="U37" s="11"/>
      <c r="V37" s="11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M37" s="54" t="e">
        <f>+G37-#REF!-#REF!-#REF!-#REF!</f>
        <v>#REF!</v>
      </c>
    </row>
    <row r="38" spans="2:39" ht="19.5" thickBot="1" x14ac:dyDescent="0.35">
      <c r="B38" s="16"/>
      <c r="C38" s="16"/>
      <c r="D38" s="9"/>
      <c r="E38" s="46"/>
      <c r="F38" s="9"/>
      <c r="G38" s="106" t="s">
        <v>30</v>
      </c>
      <c r="H38" s="106"/>
      <c r="I38" s="106"/>
      <c r="J38" s="11"/>
      <c r="K38" s="13" t="s">
        <v>16</v>
      </c>
      <c r="L38" s="14"/>
      <c r="M38" s="106" t="s">
        <v>30</v>
      </c>
      <c r="N38" s="106"/>
      <c r="O38" s="106"/>
      <c r="P38" s="11"/>
      <c r="Q38" s="13" t="s">
        <v>16</v>
      </c>
      <c r="R38" s="11"/>
      <c r="S38" s="37" t="e">
        <f>+#REF!+#REF!+#REF!+#REF!+#REF!</f>
        <v>#REF!</v>
      </c>
      <c r="T38" s="37" t="e">
        <f t="shared" si="8"/>
        <v>#REF!</v>
      </c>
      <c r="U38" s="11"/>
      <c r="V38" s="11"/>
      <c r="W38" s="60" t="s">
        <v>30</v>
      </c>
      <c r="X38" s="12"/>
      <c r="Y38" s="107" t="s">
        <v>30</v>
      </c>
      <c r="Z38" s="108"/>
      <c r="AA38" s="108"/>
      <c r="AB38" s="108"/>
      <c r="AC38" s="108"/>
      <c r="AD38" s="108"/>
      <c r="AE38" s="108"/>
      <c r="AF38" s="108"/>
      <c r="AG38" s="109"/>
      <c r="AH38" s="12"/>
      <c r="AI38" s="15" t="s">
        <v>17</v>
      </c>
      <c r="AJ38" s="15" t="s">
        <v>18</v>
      </c>
      <c r="AM38" s="54" t="e">
        <f>+G38-#REF!-#REF!-#REF!-#REF!</f>
        <v>#VALUE!</v>
      </c>
    </row>
    <row r="39" spans="2:39" ht="8.1" customHeight="1" x14ac:dyDescent="0.3">
      <c r="B39" s="16"/>
      <c r="C39" s="16"/>
      <c r="D39" s="9"/>
      <c r="E39" s="46"/>
      <c r="F39" s="9"/>
      <c r="G39" s="17"/>
      <c r="H39" s="17"/>
      <c r="I39" s="17"/>
      <c r="J39" s="11"/>
      <c r="K39" s="11"/>
      <c r="L39" s="11"/>
      <c r="M39" s="11"/>
      <c r="N39" s="11"/>
      <c r="O39" s="11"/>
      <c r="P39" s="11"/>
      <c r="Q39" s="11"/>
      <c r="R39" s="11"/>
      <c r="S39" s="37" t="e">
        <f>+#REF!+#REF!+#REF!+#REF!+#REF!</f>
        <v>#REF!</v>
      </c>
      <c r="T39" s="37" t="e">
        <f t="shared" si="8"/>
        <v>#REF!</v>
      </c>
      <c r="U39" s="11"/>
      <c r="V39" s="11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M39" s="54" t="e">
        <f>+G39-#REF!-#REF!-#REF!-#REF!</f>
        <v>#REF!</v>
      </c>
    </row>
    <row r="40" spans="2:39" s="40" customFormat="1" x14ac:dyDescent="0.3">
      <c r="B40" s="29" t="s">
        <v>31</v>
      </c>
      <c r="C40" s="31" t="s">
        <v>32</v>
      </c>
      <c r="D40" s="30" t="s">
        <v>58</v>
      </c>
      <c r="E40" s="78"/>
      <c r="F40" s="9"/>
      <c r="G40" s="85">
        <v>0</v>
      </c>
      <c r="H40" s="85">
        <v>3763.2</v>
      </c>
      <c r="I40" s="85">
        <v>7526.4</v>
      </c>
      <c r="J40" s="37"/>
      <c r="K40" s="85">
        <f t="shared" ref="K40:K43" si="31">SUM(G40:I40)</f>
        <v>11289.599999999999</v>
      </c>
      <c r="L40" s="19"/>
      <c r="M40" s="22">
        <v>0</v>
      </c>
      <c r="N40" s="22">
        <v>0</v>
      </c>
      <c r="O40" s="22">
        <v>0</v>
      </c>
      <c r="P40" s="34"/>
      <c r="Q40" s="22">
        <f t="shared" ref="Q40:Q43" si="32">SUM(M40:O40)</f>
        <v>0</v>
      </c>
      <c r="R40" s="37"/>
      <c r="S40" s="37" t="e">
        <f>+#REF!+#REF!+#REF!+#REF!+#REF!</f>
        <v>#REF!</v>
      </c>
      <c r="T40" s="37" t="e">
        <f t="shared" si="8"/>
        <v>#REF!</v>
      </c>
      <c r="U40" s="39"/>
      <c r="V40" s="39"/>
      <c r="W40" s="37">
        <f t="shared" ref="W40:W43" si="33">SUM(G40:H40)</f>
        <v>3763.2</v>
      </c>
      <c r="X40" s="37"/>
      <c r="Y40" s="22">
        <f t="shared" ref="Y40:Y43" si="34">W40</f>
        <v>3763.2</v>
      </c>
      <c r="Z40" s="37"/>
      <c r="AA40" s="22">
        <f t="shared" ref="AA40:AA43" si="35">I40/4</f>
        <v>1881.6</v>
      </c>
      <c r="AB40" s="22"/>
      <c r="AC40" s="22">
        <f t="shared" ref="AC40:AC43" si="36">I40/4</f>
        <v>1881.6</v>
      </c>
      <c r="AD40" s="37"/>
      <c r="AE40" s="22">
        <f t="shared" ref="AE40:AE43" si="37">I40/4</f>
        <v>1881.6</v>
      </c>
      <c r="AF40" s="37"/>
      <c r="AG40" s="22">
        <f t="shared" ref="AG40:AG43" si="38">I40/4</f>
        <v>1881.6</v>
      </c>
      <c r="AH40" s="41"/>
      <c r="AI40" s="32">
        <f t="shared" ref="AI40:AI43" si="39">Y40</f>
        <v>3763.2</v>
      </c>
      <c r="AJ40" s="43">
        <f t="shared" ref="AJ40:AJ43" si="40">SUM(AA40:AG40)</f>
        <v>7526.4</v>
      </c>
      <c r="AM40" s="54" t="e">
        <f>+G40-#REF!-#REF!-#REF!-#REF!</f>
        <v>#REF!</v>
      </c>
    </row>
    <row r="41" spans="2:39" s="40" customFormat="1" ht="25.5" x14ac:dyDescent="0.3">
      <c r="B41" s="29" t="s">
        <v>108</v>
      </c>
      <c r="C41" s="31" t="s">
        <v>110</v>
      </c>
      <c r="D41" s="30" t="s">
        <v>109</v>
      </c>
      <c r="E41" s="78"/>
      <c r="F41" s="9"/>
      <c r="G41" s="85">
        <v>0</v>
      </c>
      <c r="H41" s="85">
        <v>63422.687999999995</v>
      </c>
      <c r="I41" s="85">
        <v>126845.37599999999</v>
      </c>
      <c r="J41" s="37"/>
      <c r="K41" s="85">
        <f t="shared" ref="K41" si="41">SUM(G41:I41)</f>
        <v>190268.06399999998</v>
      </c>
      <c r="L41" s="19"/>
      <c r="M41" s="22">
        <v>0</v>
      </c>
      <c r="N41" s="22">
        <v>0</v>
      </c>
      <c r="O41" s="22">
        <v>0</v>
      </c>
      <c r="P41" s="34"/>
      <c r="Q41" s="22">
        <f t="shared" ref="Q41" si="42">SUM(M41:O41)</f>
        <v>0</v>
      </c>
      <c r="R41" s="37"/>
      <c r="S41" s="37"/>
      <c r="T41" s="37"/>
      <c r="U41" s="39"/>
      <c r="V41" s="39"/>
      <c r="W41" s="37"/>
      <c r="X41" s="37"/>
      <c r="Y41" s="22"/>
      <c r="Z41" s="37"/>
      <c r="AA41" s="22"/>
      <c r="AB41" s="22"/>
      <c r="AC41" s="22"/>
      <c r="AD41" s="37"/>
      <c r="AE41" s="22"/>
      <c r="AF41" s="37"/>
      <c r="AG41" s="22"/>
      <c r="AH41" s="41"/>
      <c r="AI41" s="32"/>
      <c r="AJ41" s="43"/>
      <c r="AM41" s="54"/>
    </row>
    <row r="42" spans="2:39" s="40" customFormat="1" ht="29.25" customHeight="1" x14ac:dyDescent="0.3">
      <c r="B42" s="29" t="s">
        <v>74</v>
      </c>
      <c r="C42" s="31" t="s">
        <v>75</v>
      </c>
      <c r="D42" s="30" t="s">
        <v>58</v>
      </c>
      <c r="E42" s="78"/>
      <c r="F42" s="9"/>
      <c r="G42" s="85">
        <v>0</v>
      </c>
      <c r="H42" s="85">
        <v>0</v>
      </c>
      <c r="I42" s="85">
        <v>0</v>
      </c>
      <c r="J42" s="37"/>
      <c r="K42" s="85">
        <f>SUM(G42:I42)</f>
        <v>0</v>
      </c>
      <c r="L42" s="19"/>
      <c r="M42" s="22">
        <v>0</v>
      </c>
      <c r="N42" s="22">
        <v>0</v>
      </c>
      <c r="O42" s="22">
        <v>0</v>
      </c>
      <c r="P42" s="34"/>
      <c r="Q42" s="22">
        <f t="shared" si="32"/>
        <v>0</v>
      </c>
      <c r="R42" s="37"/>
      <c r="S42" s="37" t="e">
        <f>+#REF!+#REF!+#REF!+#REF!+#REF!</f>
        <v>#REF!</v>
      </c>
      <c r="T42" s="37" t="e">
        <f t="shared" si="8"/>
        <v>#REF!</v>
      </c>
      <c r="U42" s="39"/>
      <c r="V42" s="39"/>
      <c r="W42" s="37">
        <f t="shared" si="33"/>
        <v>0</v>
      </c>
      <c r="X42" s="37"/>
      <c r="Y42" s="22">
        <f t="shared" si="34"/>
        <v>0</v>
      </c>
      <c r="Z42" s="37"/>
      <c r="AA42" s="22">
        <f t="shared" si="35"/>
        <v>0</v>
      </c>
      <c r="AB42" s="22"/>
      <c r="AC42" s="22">
        <f t="shared" si="36"/>
        <v>0</v>
      </c>
      <c r="AD42" s="37"/>
      <c r="AE42" s="22">
        <f t="shared" si="37"/>
        <v>0</v>
      </c>
      <c r="AF42" s="37"/>
      <c r="AG42" s="22">
        <f t="shared" si="38"/>
        <v>0</v>
      </c>
      <c r="AH42" s="41"/>
      <c r="AI42" s="32">
        <f t="shared" si="39"/>
        <v>0</v>
      </c>
      <c r="AJ42" s="43">
        <f t="shared" si="40"/>
        <v>0</v>
      </c>
      <c r="AM42" s="54" t="e">
        <f>+G42-#REF!-#REF!-#REF!-#REF!</f>
        <v>#REF!</v>
      </c>
    </row>
    <row r="43" spans="2:39" s="40" customFormat="1" x14ac:dyDescent="0.3">
      <c r="B43" s="29" t="s">
        <v>89</v>
      </c>
      <c r="C43" s="31" t="s">
        <v>90</v>
      </c>
      <c r="D43" s="30" t="s">
        <v>58</v>
      </c>
      <c r="E43" s="78"/>
      <c r="F43" s="9"/>
      <c r="G43" s="85">
        <v>0</v>
      </c>
      <c r="H43" s="85">
        <v>24.000000000000004</v>
      </c>
      <c r="I43" s="85">
        <v>24.000000000000004</v>
      </c>
      <c r="J43" s="37"/>
      <c r="K43" s="85">
        <f t="shared" si="31"/>
        <v>48.000000000000007</v>
      </c>
      <c r="L43" s="19"/>
      <c r="M43" s="22">
        <v>0</v>
      </c>
      <c r="N43" s="22">
        <v>0</v>
      </c>
      <c r="O43" s="22">
        <v>0</v>
      </c>
      <c r="P43" s="34"/>
      <c r="Q43" s="22">
        <f t="shared" si="32"/>
        <v>0</v>
      </c>
      <c r="R43" s="37"/>
      <c r="S43" s="37" t="e">
        <f>+#REF!+#REF!+#REF!+#REF!+#REF!</f>
        <v>#REF!</v>
      </c>
      <c r="T43" s="37" t="e">
        <f t="shared" si="8"/>
        <v>#REF!</v>
      </c>
      <c r="U43" s="39"/>
      <c r="V43" s="39"/>
      <c r="W43" s="37">
        <f t="shared" si="33"/>
        <v>24.000000000000004</v>
      </c>
      <c r="X43" s="37"/>
      <c r="Y43" s="22">
        <f t="shared" si="34"/>
        <v>24.000000000000004</v>
      </c>
      <c r="Z43" s="37"/>
      <c r="AA43" s="22">
        <f t="shared" si="35"/>
        <v>6.0000000000000009</v>
      </c>
      <c r="AB43" s="22"/>
      <c r="AC43" s="22">
        <f t="shared" si="36"/>
        <v>6.0000000000000009</v>
      </c>
      <c r="AD43" s="37"/>
      <c r="AE43" s="22">
        <f t="shared" si="37"/>
        <v>6.0000000000000009</v>
      </c>
      <c r="AF43" s="37"/>
      <c r="AG43" s="22">
        <f t="shared" si="38"/>
        <v>6.0000000000000009</v>
      </c>
      <c r="AH43" s="41"/>
      <c r="AI43" s="32">
        <f t="shared" si="39"/>
        <v>24.000000000000004</v>
      </c>
      <c r="AJ43" s="43">
        <f t="shared" si="40"/>
        <v>24.000000000000004</v>
      </c>
      <c r="AM43" s="54" t="e">
        <f>+G43-#REF!-#REF!-#REF!-#REF!</f>
        <v>#REF!</v>
      </c>
    </row>
    <row r="44" spans="2:39" x14ac:dyDescent="0.3">
      <c r="B44" s="16"/>
      <c r="C44" s="16"/>
      <c r="D44" s="9"/>
      <c r="E44" s="46"/>
      <c r="F44" s="9"/>
      <c r="G44" s="19"/>
      <c r="H44" s="19"/>
      <c r="I44" s="19"/>
      <c r="J44" s="11"/>
      <c r="K44" s="21" t="s">
        <v>24</v>
      </c>
      <c r="L44" s="21"/>
      <c r="M44" s="34">
        <f>SUM(M40:M43)</f>
        <v>0</v>
      </c>
      <c r="N44" s="34">
        <f>SUM(N40:N43)</f>
        <v>0</v>
      </c>
      <c r="O44" s="34">
        <f>SUM(O40:O43)</f>
        <v>0</v>
      </c>
      <c r="P44" s="34">
        <f>SUM(P40:P43)</f>
        <v>0</v>
      </c>
      <c r="Q44" s="34">
        <f>SUM(Q40:Q43)</f>
        <v>0</v>
      </c>
      <c r="R44" s="11"/>
      <c r="S44" s="37" t="e">
        <f>+#REF!+#REF!+#REF!+#REF!+#REF!</f>
        <v>#REF!</v>
      </c>
      <c r="T44" s="37" t="e">
        <f t="shared" si="8"/>
        <v>#REF!</v>
      </c>
      <c r="U44" s="46" t="e">
        <f>+#REF!+#REF!+#REF!+#REF!+#REF!</f>
        <v>#REF!</v>
      </c>
      <c r="V44" s="46" t="e">
        <f>+U44-Q44</f>
        <v>#REF!</v>
      </c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M44" s="54" t="e">
        <f>+G44-#REF!-#REF!-#REF!-#REF!</f>
        <v>#REF!</v>
      </c>
    </row>
    <row r="45" spans="2:39" ht="8.1" customHeight="1" thickBot="1" x14ac:dyDescent="0.35">
      <c r="B45" s="16"/>
      <c r="C45" s="16"/>
      <c r="D45" s="9"/>
      <c r="E45" s="46"/>
      <c r="F45" s="9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37" t="e">
        <f>+#REF!+#REF!+#REF!+#REF!+#REF!</f>
        <v>#REF!</v>
      </c>
      <c r="T45" s="37" t="e">
        <f t="shared" si="8"/>
        <v>#REF!</v>
      </c>
      <c r="U45" s="11"/>
      <c r="V45" s="11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M45" s="54" t="e">
        <f>+G45-#REF!-#REF!-#REF!-#REF!</f>
        <v>#REF!</v>
      </c>
    </row>
    <row r="46" spans="2:39" ht="19.5" thickBot="1" x14ac:dyDescent="0.35">
      <c r="B46" s="16"/>
      <c r="C46" s="16"/>
      <c r="D46" s="9"/>
      <c r="E46" s="46"/>
      <c r="F46" s="9"/>
      <c r="G46" s="93" t="s">
        <v>80</v>
      </c>
      <c r="H46" s="93"/>
      <c r="I46" s="93"/>
      <c r="J46" s="11"/>
      <c r="K46" s="13" t="s">
        <v>16</v>
      </c>
      <c r="L46" s="14"/>
      <c r="M46" s="93" t="s">
        <v>33</v>
      </c>
      <c r="N46" s="93"/>
      <c r="O46" s="93"/>
      <c r="P46" s="11"/>
      <c r="Q46" s="13" t="s">
        <v>16</v>
      </c>
      <c r="R46" s="11"/>
      <c r="S46" s="37" t="e">
        <f>+#REF!+#REF!+#REF!+#REF!+#REF!</f>
        <v>#REF!</v>
      </c>
      <c r="T46" s="37" t="e">
        <f t="shared" si="8"/>
        <v>#REF!</v>
      </c>
      <c r="U46" s="11"/>
      <c r="V46" s="11"/>
      <c r="W46" s="61" t="s">
        <v>33</v>
      </c>
      <c r="X46" s="12"/>
      <c r="Y46" s="94" t="s">
        <v>33</v>
      </c>
      <c r="Z46" s="95"/>
      <c r="AA46" s="95"/>
      <c r="AB46" s="95"/>
      <c r="AC46" s="95"/>
      <c r="AD46" s="95"/>
      <c r="AE46" s="95"/>
      <c r="AF46" s="95"/>
      <c r="AG46" s="96"/>
      <c r="AH46" s="12"/>
      <c r="AI46" s="15" t="s">
        <v>17</v>
      </c>
      <c r="AJ46" s="15" t="s">
        <v>18</v>
      </c>
      <c r="AM46" s="54" t="e">
        <f>+G46-#REF!-#REF!-#REF!-#REF!</f>
        <v>#VALUE!</v>
      </c>
    </row>
    <row r="47" spans="2:39" ht="8.1" customHeight="1" x14ac:dyDescent="0.3">
      <c r="B47" s="16"/>
      <c r="C47" s="16"/>
      <c r="D47" s="9"/>
      <c r="E47" s="46"/>
      <c r="F47" s="9"/>
      <c r="G47" s="17"/>
      <c r="H47" s="17"/>
      <c r="I47" s="17"/>
      <c r="J47" s="11"/>
      <c r="K47" s="11"/>
      <c r="L47" s="11"/>
      <c r="M47" s="11"/>
      <c r="N47" s="11"/>
      <c r="O47" s="11"/>
      <c r="P47" s="11"/>
      <c r="Q47" s="11"/>
      <c r="R47" s="11"/>
      <c r="S47" s="37" t="e">
        <f>+#REF!+#REF!+#REF!+#REF!+#REF!</f>
        <v>#REF!</v>
      </c>
      <c r="T47" s="37" t="e">
        <f t="shared" si="8"/>
        <v>#REF!</v>
      </c>
      <c r="U47" s="11"/>
      <c r="V47" s="11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M47" s="54" t="e">
        <f>+G47-#REF!-#REF!-#REF!-#REF!</f>
        <v>#REF!</v>
      </c>
    </row>
    <row r="48" spans="2:39" s="40" customFormat="1" x14ac:dyDescent="0.3">
      <c r="B48" s="29" t="s">
        <v>34</v>
      </c>
      <c r="C48" s="31" t="s">
        <v>35</v>
      </c>
      <c r="D48" s="30" t="s">
        <v>58</v>
      </c>
      <c r="E48" s="78"/>
      <c r="F48" s="9"/>
      <c r="G48" s="85">
        <v>0</v>
      </c>
      <c r="H48" s="85">
        <v>0</v>
      </c>
      <c r="I48" s="85">
        <v>0</v>
      </c>
      <c r="J48" s="37"/>
      <c r="K48" s="85">
        <f>SUM(G48:I48)</f>
        <v>0</v>
      </c>
      <c r="L48" s="19"/>
      <c r="M48" s="22">
        <v>0</v>
      </c>
      <c r="N48" s="22">
        <v>0</v>
      </c>
      <c r="O48" s="22">
        <v>0</v>
      </c>
      <c r="P48" s="34"/>
      <c r="Q48" s="22">
        <f t="shared" ref="Q48:Q51" si="43">SUM(M48:O48)</f>
        <v>0</v>
      </c>
      <c r="R48" s="37"/>
      <c r="S48" s="37" t="e">
        <f>+#REF!+#REF!+#REF!+#REF!+#REF!</f>
        <v>#REF!</v>
      </c>
      <c r="T48" s="37" t="e">
        <f t="shared" si="8"/>
        <v>#REF!</v>
      </c>
      <c r="U48" s="39"/>
      <c r="V48" s="39"/>
      <c r="W48" s="37">
        <f t="shared" ref="W48:W51" si="44">SUM(G48:H48)</f>
        <v>0</v>
      </c>
      <c r="X48" s="37"/>
      <c r="Y48" s="22">
        <f t="shared" ref="Y48:Y51" si="45">W48</f>
        <v>0</v>
      </c>
      <c r="Z48" s="37"/>
      <c r="AA48" s="22">
        <f t="shared" ref="AA48:AA51" si="46">I48/4</f>
        <v>0</v>
      </c>
      <c r="AB48" s="22"/>
      <c r="AC48" s="22">
        <f t="shared" ref="AC48:AC51" si="47">I48/4</f>
        <v>0</v>
      </c>
      <c r="AD48" s="37"/>
      <c r="AE48" s="22">
        <f t="shared" ref="AE48:AE51" si="48">I48/4</f>
        <v>0</v>
      </c>
      <c r="AF48" s="37"/>
      <c r="AG48" s="22">
        <f t="shared" ref="AG48:AG51" si="49">I48/4</f>
        <v>0</v>
      </c>
      <c r="AH48" s="41"/>
      <c r="AI48" s="32">
        <f t="shared" ref="AI48:AI51" si="50">Y48</f>
        <v>0</v>
      </c>
      <c r="AJ48" s="43">
        <f t="shared" ref="AJ48:AJ51" si="51">SUM(AA48:AG48)</f>
        <v>0</v>
      </c>
      <c r="AM48" s="54" t="e">
        <f>+G48-#REF!-#REF!-#REF!-#REF!</f>
        <v>#REF!</v>
      </c>
    </row>
    <row r="49" spans="2:39" s="40" customFormat="1" x14ac:dyDescent="0.3">
      <c r="B49" s="29" t="s">
        <v>79</v>
      </c>
      <c r="C49" s="31" t="s">
        <v>78</v>
      </c>
      <c r="D49" s="30" t="s">
        <v>58</v>
      </c>
      <c r="E49" s="78"/>
      <c r="F49" s="9"/>
      <c r="G49" s="85">
        <v>0</v>
      </c>
      <c r="H49" s="85">
        <v>0</v>
      </c>
      <c r="I49" s="85">
        <v>0</v>
      </c>
      <c r="J49" s="37"/>
      <c r="K49" s="85">
        <f t="shared" ref="K49:K51" si="52">SUM(G49:I49)</f>
        <v>0</v>
      </c>
      <c r="L49" s="19"/>
      <c r="M49" s="22">
        <v>0</v>
      </c>
      <c r="N49" s="22">
        <v>0</v>
      </c>
      <c r="O49" s="22">
        <v>0</v>
      </c>
      <c r="P49" s="34"/>
      <c r="Q49" s="22">
        <f t="shared" si="43"/>
        <v>0</v>
      </c>
      <c r="R49" s="37"/>
      <c r="S49" s="37" t="e">
        <f>+#REF!+#REF!+#REF!+#REF!+#REF!</f>
        <v>#REF!</v>
      </c>
      <c r="T49" s="37" t="e">
        <f t="shared" si="8"/>
        <v>#REF!</v>
      </c>
      <c r="U49" s="39"/>
      <c r="V49" s="39"/>
      <c r="W49" s="37">
        <f t="shared" si="44"/>
        <v>0</v>
      </c>
      <c r="X49" s="37"/>
      <c r="Y49" s="22">
        <f t="shared" si="45"/>
        <v>0</v>
      </c>
      <c r="Z49" s="37"/>
      <c r="AA49" s="22">
        <f t="shared" si="46"/>
        <v>0</v>
      </c>
      <c r="AB49" s="22"/>
      <c r="AC49" s="22">
        <f t="shared" si="47"/>
        <v>0</v>
      </c>
      <c r="AD49" s="37"/>
      <c r="AE49" s="22">
        <f t="shared" si="48"/>
        <v>0</v>
      </c>
      <c r="AF49" s="37"/>
      <c r="AG49" s="22">
        <f t="shared" si="49"/>
        <v>0</v>
      </c>
      <c r="AH49" s="41"/>
      <c r="AI49" s="32">
        <f t="shared" si="50"/>
        <v>0</v>
      </c>
      <c r="AJ49" s="43">
        <f t="shared" si="51"/>
        <v>0</v>
      </c>
      <c r="AM49" s="54" t="e">
        <f>+G49-#REF!-#REF!-#REF!-#REF!</f>
        <v>#REF!</v>
      </c>
    </row>
    <row r="50" spans="2:39" s="40" customFormat="1" ht="30" customHeight="1" x14ac:dyDescent="0.3">
      <c r="B50" s="29" t="s">
        <v>77</v>
      </c>
      <c r="C50" s="31" t="s">
        <v>76</v>
      </c>
      <c r="D50" s="30" t="s">
        <v>58</v>
      </c>
      <c r="E50" s="78"/>
      <c r="F50" s="9"/>
      <c r="G50" s="85">
        <v>4512.0000000000009</v>
      </c>
      <c r="H50" s="85">
        <v>0</v>
      </c>
      <c r="I50" s="85">
        <v>0</v>
      </c>
      <c r="J50" s="37"/>
      <c r="K50" s="85">
        <f t="shared" si="52"/>
        <v>4512.0000000000009</v>
      </c>
      <c r="L50" s="19"/>
      <c r="M50" s="22">
        <v>0</v>
      </c>
      <c r="N50" s="22">
        <v>0</v>
      </c>
      <c r="O50" s="22">
        <v>0</v>
      </c>
      <c r="P50" s="34"/>
      <c r="Q50" s="22">
        <f t="shared" si="43"/>
        <v>0</v>
      </c>
      <c r="R50" s="37"/>
      <c r="S50" s="37" t="e">
        <f>+#REF!+#REF!+#REF!+#REF!+#REF!</f>
        <v>#REF!</v>
      </c>
      <c r="T50" s="37" t="e">
        <f t="shared" si="8"/>
        <v>#REF!</v>
      </c>
      <c r="U50" s="39"/>
      <c r="V50" s="39"/>
      <c r="W50" s="37">
        <f t="shared" si="44"/>
        <v>4512.0000000000009</v>
      </c>
      <c r="X50" s="37"/>
      <c r="Y50" s="22">
        <f t="shared" si="45"/>
        <v>4512.0000000000009</v>
      </c>
      <c r="Z50" s="37"/>
      <c r="AA50" s="22">
        <f t="shared" si="46"/>
        <v>0</v>
      </c>
      <c r="AB50" s="22"/>
      <c r="AC50" s="22">
        <f t="shared" si="47"/>
        <v>0</v>
      </c>
      <c r="AD50" s="37"/>
      <c r="AE50" s="22">
        <f t="shared" si="48"/>
        <v>0</v>
      </c>
      <c r="AF50" s="37"/>
      <c r="AG50" s="22">
        <f t="shared" si="49"/>
        <v>0</v>
      </c>
      <c r="AH50" s="41"/>
      <c r="AI50" s="32">
        <f t="shared" si="50"/>
        <v>4512.0000000000009</v>
      </c>
      <c r="AJ50" s="43">
        <f t="shared" si="51"/>
        <v>0</v>
      </c>
      <c r="AM50" s="54" t="e">
        <f>+G50-#REF!-#REF!-#REF!-#REF!</f>
        <v>#REF!</v>
      </c>
    </row>
    <row r="51" spans="2:39" s="40" customFormat="1" x14ac:dyDescent="0.3">
      <c r="B51" s="29" t="s">
        <v>77</v>
      </c>
      <c r="C51" s="31" t="s">
        <v>90</v>
      </c>
      <c r="D51" s="30" t="s">
        <v>58</v>
      </c>
      <c r="E51" s="78"/>
      <c r="F51" s="9"/>
      <c r="G51" s="85">
        <v>0</v>
      </c>
      <c r="H51" s="85">
        <v>0</v>
      </c>
      <c r="I51" s="85">
        <v>0</v>
      </c>
      <c r="J51" s="37"/>
      <c r="K51" s="85">
        <f t="shared" si="52"/>
        <v>0</v>
      </c>
      <c r="L51" s="19"/>
      <c r="M51" s="22">
        <v>0</v>
      </c>
      <c r="N51" s="22">
        <v>0</v>
      </c>
      <c r="O51" s="22">
        <v>0</v>
      </c>
      <c r="P51" s="34"/>
      <c r="Q51" s="22">
        <f t="shared" si="43"/>
        <v>0</v>
      </c>
      <c r="R51" s="37"/>
      <c r="S51" s="37" t="e">
        <f>+#REF!+#REF!+#REF!+#REF!+#REF!</f>
        <v>#REF!</v>
      </c>
      <c r="T51" s="37" t="e">
        <f t="shared" si="8"/>
        <v>#REF!</v>
      </c>
      <c r="U51" s="39"/>
      <c r="V51" s="39"/>
      <c r="W51" s="37">
        <f t="shared" si="44"/>
        <v>0</v>
      </c>
      <c r="X51" s="37"/>
      <c r="Y51" s="22">
        <f t="shared" si="45"/>
        <v>0</v>
      </c>
      <c r="Z51" s="37"/>
      <c r="AA51" s="22">
        <f t="shared" si="46"/>
        <v>0</v>
      </c>
      <c r="AB51" s="22"/>
      <c r="AC51" s="22">
        <f t="shared" si="47"/>
        <v>0</v>
      </c>
      <c r="AD51" s="37"/>
      <c r="AE51" s="22">
        <f t="shared" si="48"/>
        <v>0</v>
      </c>
      <c r="AF51" s="37"/>
      <c r="AG51" s="22">
        <f t="shared" si="49"/>
        <v>0</v>
      </c>
      <c r="AH51" s="41"/>
      <c r="AI51" s="32">
        <f t="shared" si="50"/>
        <v>0</v>
      </c>
      <c r="AJ51" s="43">
        <f t="shared" si="51"/>
        <v>0</v>
      </c>
      <c r="AM51" s="54" t="e">
        <f>+G51-#REF!-#REF!-#REF!-#REF!</f>
        <v>#REF!</v>
      </c>
    </row>
    <row r="52" spans="2:39" x14ac:dyDescent="0.3">
      <c r="B52" s="16"/>
      <c r="C52" s="16"/>
      <c r="D52" s="9"/>
      <c r="E52" s="46"/>
      <c r="F52" s="9"/>
      <c r="G52" s="19"/>
      <c r="H52" s="19"/>
      <c r="I52" s="19"/>
      <c r="J52" s="11"/>
      <c r="K52" s="21" t="s">
        <v>24</v>
      </c>
      <c r="L52" s="21"/>
      <c r="M52" s="34">
        <f>SUM(M48:M51)</f>
        <v>0</v>
      </c>
      <c r="N52" s="34">
        <f>SUM(N48:N51)</f>
        <v>0</v>
      </c>
      <c r="O52" s="34">
        <f>SUM(O48:O51)</f>
        <v>0</v>
      </c>
      <c r="P52" s="34">
        <f>SUM(P48:P51)</f>
        <v>0</v>
      </c>
      <c r="Q52" s="34">
        <f>SUM(Q48:Q51)</f>
        <v>0</v>
      </c>
      <c r="R52" s="11"/>
      <c r="S52" s="37" t="e">
        <f>+#REF!+#REF!+#REF!+#REF!+#REF!</f>
        <v>#REF!</v>
      </c>
      <c r="T52" s="37" t="e">
        <f t="shared" si="8"/>
        <v>#REF!</v>
      </c>
      <c r="U52" s="46" t="e">
        <f>+#REF!+#REF!+#REF!+#REF!+#REF!</f>
        <v>#REF!</v>
      </c>
      <c r="V52" s="46" t="e">
        <f>+U52-Q52</f>
        <v>#REF!</v>
      </c>
      <c r="W52" s="12"/>
      <c r="X52" s="12"/>
      <c r="Y52" s="12"/>
      <c r="Z52" s="12"/>
      <c r="AA52" s="12"/>
      <c r="AB52" s="12"/>
      <c r="AC52" s="23"/>
      <c r="AD52" s="12"/>
      <c r="AE52" s="23"/>
      <c r="AF52" s="12"/>
      <c r="AG52" s="23"/>
      <c r="AH52" s="12"/>
      <c r="AI52" s="12"/>
      <c r="AJ52" s="12"/>
      <c r="AM52" s="54" t="e">
        <f>+G52-#REF!-#REF!-#REF!-#REF!</f>
        <v>#REF!</v>
      </c>
    </row>
    <row r="53" spans="2:39" ht="8.1" customHeight="1" thickBot="1" x14ac:dyDescent="0.35">
      <c r="B53" s="16"/>
      <c r="C53" s="16"/>
      <c r="D53" s="9"/>
      <c r="E53" s="46"/>
      <c r="F53" s="9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37" t="e">
        <f>+#REF!+#REF!+#REF!+#REF!+#REF!</f>
        <v>#REF!</v>
      </c>
      <c r="T53" s="37" t="e">
        <f t="shared" si="8"/>
        <v>#REF!</v>
      </c>
      <c r="U53" s="11"/>
      <c r="V53" s="11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M53" s="54" t="e">
        <f>+G53-#REF!-#REF!-#REF!-#REF!</f>
        <v>#REF!</v>
      </c>
    </row>
    <row r="54" spans="2:39" ht="19.5" thickBot="1" x14ac:dyDescent="0.35">
      <c r="B54" s="16"/>
      <c r="C54" s="16"/>
      <c r="D54" s="9"/>
      <c r="E54" s="46"/>
      <c r="F54" s="9"/>
      <c r="G54" s="97" t="s">
        <v>36</v>
      </c>
      <c r="H54" s="98"/>
      <c r="I54" s="99"/>
      <c r="J54" s="11"/>
      <c r="K54" s="13" t="s">
        <v>16</v>
      </c>
      <c r="L54" s="14"/>
      <c r="M54" s="97" t="s">
        <v>36</v>
      </c>
      <c r="N54" s="98"/>
      <c r="O54" s="99"/>
      <c r="P54" s="11"/>
      <c r="Q54" s="13" t="s">
        <v>16</v>
      </c>
      <c r="R54" s="11"/>
      <c r="S54" s="37" t="e">
        <f>+#REF!+#REF!+#REF!+#REF!+#REF!</f>
        <v>#REF!</v>
      </c>
      <c r="T54" s="37" t="e">
        <f t="shared" si="8"/>
        <v>#REF!</v>
      </c>
      <c r="U54" s="11"/>
      <c r="V54" s="11"/>
      <c r="W54" s="62" t="s">
        <v>36</v>
      </c>
      <c r="X54" s="12"/>
      <c r="Y54" s="87" t="s">
        <v>36</v>
      </c>
      <c r="Z54" s="88"/>
      <c r="AA54" s="88"/>
      <c r="AB54" s="88"/>
      <c r="AC54" s="88"/>
      <c r="AD54" s="88"/>
      <c r="AE54" s="88"/>
      <c r="AF54" s="88"/>
      <c r="AG54" s="89"/>
      <c r="AH54" s="12"/>
      <c r="AI54" s="15" t="s">
        <v>17</v>
      </c>
      <c r="AJ54" s="15" t="s">
        <v>18</v>
      </c>
      <c r="AM54" s="54" t="e">
        <f>+G54-#REF!-#REF!-#REF!-#REF!</f>
        <v>#VALUE!</v>
      </c>
    </row>
    <row r="55" spans="2:39" ht="8.1" customHeight="1" x14ac:dyDescent="0.3">
      <c r="B55" s="16"/>
      <c r="C55" s="16"/>
      <c r="D55" s="9"/>
      <c r="E55" s="46"/>
      <c r="F55" s="9"/>
      <c r="G55" s="17"/>
      <c r="H55" s="17"/>
      <c r="I55" s="17"/>
      <c r="J55" s="11"/>
      <c r="K55" s="11"/>
      <c r="L55" s="11"/>
      <c r="M55" s="11"/>
      <c r="N55" s="11"/>
      <c r="O55" s="11"/>
      <c r="P55" s="11"/>
      <c r="Q55" s="11"/>
      <c r="R55" s="11"/>
      <c r="S55" s="37" t="e">
        <f>+#REF!+#REF!+#REF!+#REF!+#REF!</f>
        <v>#REF!</v>
      </c>
      <c r="T55" s="37" t="e">
        <f t="shared" si="8"/>
        <v>#REF!</v>
      </c>
      <c r="U55" s="11"/>
      <c r="V55" s="11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M55" s="54" t="e">
        <f>+G55-#REF!-#REF!-#REF!-#REF!</f>
        <v>#REF!</v>
      </c>
    </row>
    <row r="56" spans="2:39" s="40" customFormat="1" x14ac:dyDescent="0.3">
      <c r="B56" s="31" t="s">
        <v>37</v>
      </c>
      <c r="C56" s="31" t="s">
        <v>38</v>
      </c>
      <c r="D56" s="30" t="s">
        <v>81</v>
      </c>
      <c r="E56" s="78"/>
      <c r="F56" s="9"/>
      <c r="G56" s="85">
        <v>0</v>
      </c>
      <c r="H56" s="85">
        <v>29.8</v>
      </c>
      <c r="I56" s="85">
        <v>0</v>
      </c>
      <c r="J56" s="11"/>
      <c r="K56" s="85">
        <f t="shared" ref="K56:K58" si="53">SUM(G56:I56)</f>
        <v>29.8</v>
      </c>
      <c r="L56" s="19"/>
      <c r="M56" s="22">
        <v>0</v>
      </c>
      <c r="N56" s="22">
        <v>0</v>
      </c>
      <c r="O56" s="22">
        <v>0</v>
      </c>
      <c r="P56" s="34"/>
      <c r="Q56" s="22">
        <f t="shared" ref="Q56" si="54">SUM(M56:O56)</f>
        <v>0</v>
      </c>
      <c r="R56" s="37"/>
      <c r="S56" s="37" t="e">
        <f>+#REF!+#REF!+#REF!+#REF!+#REF!</f>
        <v>#REF!</v>
      </c>
      <c r="T56" s="37" t="e">
        <f t="shared" si="8"/>
        <v>#REF!</v>
      </c>
      <c r="U56" s="46"/>
      <c r="V56" s="46"/>
      <c r="W56" s="37">
        <f t="shared" ref="W56:W58" si="55">SUM(G56:H56)</f>
        <v>29.8</v>
      </c>
      <c r="X56" s="37"/>
      <c r="Y56" s="22">
        <f t="shared" ref="Y56:Y58" si="56">W56</f>
        <v>29.8</v>
      </c>
      <c r="Z56" s="37"/>
      <c r="AA56" s="22">
        <f t="shared" ref="AA56:AA58" si="57">I56/4</f>
        <v>0</v>
      </c>
      <c r="AB56" s="22"/>
      <c r="AC56" s="22">
        <f t="shared" ref="AC56:AC58" si="58">I56/4</f>
        <v>0</v>
      </c>
      <c r="AD56" s="37"/>
      <c r="AE56" s="22">
        <f t="shared" ref="AE56:AE58" si="59">I56/4</f>
        <v>0</v>
      </c>
      <c r="AF56" s="37"/>
      <c r="AG56" s="22">
        <f t="shared" ref="AG56:AG58" si="60">I56/4</f>
        <v>0</v>
      </c>
      <c r="AH56" s="41"/>
      <c r="AI56" s="32">
        <f t="shared" ref="AI56:AI58" si="61">Y56</f>
        <v>29.8</v>
      </c>
      <c r="AJ56" s="43">
        <f t="shared" ref="AJ56:AJ58" si="62">SUM(AA56:AG56)</f>
        <v>0</v>
      </c>
      <c r="AM56" s="54" t="e">
        <f>+G56-#REF!-#REF!-#REF!-#REF!</f>
        <v>#REF!</v>
      </c>
    </row>
    <row r="57" spans="2:39" s="40" customFormat="1" ht="25.5" x14ac:dyDescent="0.3">
      <c r="B57" s="29" t="s">
        <v>108</v>
      </c>
      <c r="C57" s="31" t="s">
        <v>111</v>
      </c>
      <c r="D57" s="30" t="s">
        <v>109</v>
      </c>
      <c r="E57" s="78"/>
      <c r="F57" s="9"/>
      <c r="G57" s="85">
        <v>0</v>
      </c>
      <c r="H57" s="85">
        <v>0</v>
      </c>
      <c r="I57" s="85">
        <v>2482017.156</v>
      </c>
      <c r="J57" s="11"/>
      <c r="K57" s="85">
        <f t="shared" ref="K57" si="63">SUM(G57:I57)</f>
        <v>2482017.156</v>
      </c>
      <c r="L57" s="19"/>
      <c r="M57" s="22">
        <v>0</v>
      </c>
      <c r="N57" s="22">
        <v>0</v>
      </c>
      <c r="O57" s="22">
        <v>0</v>
      </c>
      <c r="P57" s="34"/>
      <c r="Q57" s="22">
        <f t="shared" ref="Q57" si="64">SUM(M57:O57)</f>
        <v>0</v>
      </c>
      <c r="R57" s="37"/>
      <c r="S57" s="37"/>
      <c r="T57" s="37"/>
      <c r="U57" s="46"/>
      <c r="V57" s="46"/>
      <c r="W57" s="37"/>
      <c r="X57" s="37"/>
      <c r="Y57" s="22"/>
      <c r="Z57" s="37"/>
      <c r="AA57" s="22"/>
      <c r="AB57" s="22"/>
      <c r="AC57" s="22"/>
      <c r="AD57" s="37"/>
      <c r="AE57" s="22"/>
      <c r="AF57" s="37"/>
      <c r="AG57" s="22"/>
      <c r="AH57" s="41"/>
      <c r="AI57" s="32"/>
      <c r="AJ57" s="43"/>
      <c r="AM57" s="54"/>
    </row>
    <row r="58" spans="2:39" s="40" customFormat="1" x14ac:dyDescent="0.3">
      <c r="B58" s="31" t="s">
        <v>39</v>
      </c>
      <c r="C58" s="31" t="s">
        <v>40</v>
      </c>
      <c r="D58" s="30" t="s">
        <v>58</v>
      </c>
      <c r="E58" s="78"/>
      <c r="F58" s="9"/>
      <c r="G58" s="85">
        <v>0</v>
      </c>
      <c r="H58" s="85">
        <v>0</v>
      </c>
      <c r="I58" s="85">
        <v>163550.39999999999</v>
      </c>
      <c r="J58" s="11"/>
      <c r="K58" s="85">
        <f t="shared" si="53"/>
        <v>163550.39999999999</v>
      </c>
      <c r="L58" s="19"/>
      <c r="M58" s="22">
        <v>0</v>
      </c>
      <c r="N58" s="22">
        <v>0</v>
      </c>
      <c r="O58" s="22">
        <v>0</v>
      </c>
      <c r="P58" s="34"/>
      <c r="Q58" s="22">
        <f t="shared" ref="Q58" si="65">SUM(M58:O58)</f>
        <v>0</v>
      </c>
      <c r="R58" s="37"/>
      <c r="S58" s="37" t="e">
        <f>+#REF!+#REF!+#REF!+#REF!+#REF!</f>
        <v>#REF!</v>
      </c>
      <c r="T58" s="37" t="e">
        <f t="shared" si="8"/>
        <v>#REF!</v>
      </c>
      <c r="U58" s="46"/>
      <c r="V58" s="46"/>
      <c r="W58" s="37">
        <f t="shared" si="55"/>
        <v>0</v>
      </c>
      <c r="X58" s="37"/>
      <c r="Y58" s="22">
        <f t="shared" si="56"/>
        <v>0</v>
      </c>
      <c r="Z58" s="37"/>
      <c r="AA58" s="22">
        <f t="shared" si="57"/>
        <v>40887.599999999999</v>
      </c>
      <c r="AB58" s="22"/>
      <c r="AC58" s="22">
        <f t="shared" si="58"/>
        <v>40887.599999999999</v>
      </c>
      <c r="AD58" s="37"/>
      <c r="AE58" s="22">
        <f t="shared" si="59"/>
        <v>40887.599999999999</v>
      </c>
      <c r="AF58" s="37"/>
      <c r="AG58" s="22">
        <f t="shared" si="60"/>
        <v>40887.599999999999</v>
      </c>
      <c r="AH58" s="41"/>
      <c r="AI58" s="32">
        <f t="shared" si="61"/>
        <v>0</v>
      </c>
      <c r="AJ58" s="43">
        <f t="shared" si="62"/>
        <v>163550.39999999999</v>
      </c>
      <c r="AM58" s="54" t="e">
        <f>+G58-#REF!-#REF!-#REF!-#REF!</f>
        <v>#REF!</v>
      </c>
    </row>
    <row r="59" spans="2:39" ht="19.5" thickBot="1" x14ac:dyDescent="0.35">
      <c r="B59" s="12"/>
      <c r="C59" s="12"/>
      <c r="D59" s="12"/>
      <c r="E59" s="12"/>
      <c r="F59" s="9"/>
      <c r="G59" s="11"/>
      <c r="H59" s="11"/>
      <c r="I59" s="11"/>
      <c r="J59" s="11"/>
      <c r="K59" s="21" t="s">
        <v>24</v>
      </c>
      <c r="L59" s="21"/>
      <c r="M59" s="34">
        <f>SUM(M56:M58)</f>
        <v>0</v>
      </c>
      <c r="N59" s="34">
        <f>SUM(N56:N58)</f>
        <v>0</v>
      </c>
      <c r="O59" s="34">
        <f>SUM(O56:O58)</f>
        <v>0</v>
      </c>
      <c r="P59" s="34">
        <f>SUM(P56:P58)</f>
        <v>0</v>
      </c>
      <c r="Q59" s="34">
        <f>SUM(Q56:Q58)</f>
        <v>0</v>
      </c>
      <c r="R59" s="11"/>
      <c r="S59" s="37" t="e">
        <f>+#REF!+#REF!+#REF!+#REF!+#REF!</f>
        <v>#REF!</v>
      </c>
      <c r="T59" s="37" t="e">
        <f t="shared" si="8"/>
        <v>#REF!</v>
      </c>
      <c r="U59" s="46" t="e">
        <f>+#REF!+#REF!+#REF!+#REF!+#REF!</f>
        <v>#REF!</v>
      </c>
      <c r="V59" s="46" t="e">
        <f>+U59-Q59</f>
        <v>#REF!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M59" s="54" t="e">
        <f>+G59-#REF!-#REF!-#REF!-#REF!</f>
        <v>#REF!</v>
      </c>
    </row>
    <row r="60" spans="2:39" ht="19.5" thickBot="1" x14ac:dyDescent="0.35">
      <c r="B60" s="16"/>
      <c r="C60" s="16"/>
      <c r="D60" s="9"/>
      <c r="E60" s="46"/>
      <c r="F60" s="9"/>
      <c r="G60" s="97" t="s">
        <v>82</v>
      </c>
      <c r="H60" s="98"/>
      <c r="I60" s="99"/>
      <c r="J60" s="11"/>
      <c r="K60" s="13" t="s">
        <v>16</v>
      </c>
      <c r="L60" s="14"/>
      <c r="M60" s="97" t="s">
        <v>82</v>
      </c>
      <c r="N60" s="98"/>
      <c r="O60" s="99"/>
      <c r="P60" s="11"/>
      <c r="Q60" s="13" t="s">
        <v>16</v>
      </c>
      <c r="R60" s="11"/>
      <c r="S60" s="37" t="e">
        <f>+#REF!+#REF!+#REF!+#REF!+#REF!</f>
        <v>#REF!</v>
      </c>
      <c r="T60" s="37" t="e">
        <f t="shared" si="8"/>
        <v>#REF!</v>
      </c>
      <c r="U60" s="46"/>
      <c r="V60" s="46"/>
      <c r="W60" s="62" t="s">
        <v>82</v>
      </c>
      <c r="X60" s="12"/>
      <c r="Y60" s="87" t="s">
        <v>82</v>
      </c>
      <c r="Z60" s="88"/>
      <c r="AA60" s="88"/>
      <c r="AB60" s="88"/>
      <c r="AC60" s="88"/>
      <c r="AD60" s="88"/>
      <c r="AE60" s="88"/>
      <c r="AF60" s="88"/>
      <c r="AG60" s="89"/>
      <c r="AH60" s="12"/>
      <c r="AI60" s="15" t="s">
        <v>17</v>
      </c>
      <c r="AJ60" s="15" t="s">
        <v>18</v>
      </c>
      <c r="AM60" s="54" t="e">
        <f>+G60-#REF!-#REF!-#REF!-#REF!</f>
        <v>#VALUE!</v>
      </c>
    </row>
    <row r="61" spans="2:39" ht="8.1" customHeight="1" x14ac:dyDescent="0.3">
      <c r="B61" s="16"/>
      <c r="C61" s="16"/>
      <c r="D61" s="9"/>
      <c r="E61" s="46"/>
      <c r="F61" s="9"/>
      <c r="G61" s="17"/>
      <c r="H61" s="17"/>
      <c r="I61" s="17"/>
      <c r="J61" s="11"/>
      <c r="K61" s="11"/>
      <c r="L61" s="11"/>
      <c r="M61" s="11"/>
      <c r="N61" s="11"/>
      <c r="O61" s="11"/>
      <c r="P61" s="11"/>
      <c r="Q61" s="11"/>
      <c r="R61" s="11"/>
      <c r="S61" s="37" t="e">
        <f>+#REF!+#REF!+#REF!+#REF!+#REF!</f>
        <v>#REF!</v>
      </c>
      <c r="T61" s="37" t="e">
        <f t="shared" si="8"/>
        <v>#REF!</v>
      </c>
      <c r="U61" s="11"/>
      <c r="V61" s="11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M61" s="54" t="e">
        <f>+G61-#REF!-#REF!-#REF!-#REF!</f>
        <v>#REF!</v>
      </c>
    </row>
    <row r="62" spans="2:39" s="40" customFormat="1" ht="25.5" x14ac:dyDescent="0.3">
      <c r="B62" s="29"/>
      <c r="C62" s="31" t="s">
        <v>113</v>
      </c>
      <c r="D62" s="30" t="s">
        <v>58</v>
      </c>
      <c r="E62" s="78"/>
      <c r="F62" s="9"/>
      <c r="G62" s="85">
        <v>0</v>
      </c>
      <c r="H62" s="85">
        <v>20.93</v>
      </c>
      <c r="I62" s="85">
        <v>0</v>
      </c>
      <c r="J62" s="11"/>
      <c r="K62" s="85">
        <f t="shared" ref="K62:K64" si="66">SUM(G62:I62)</f>
        <v>20.93</v>
      </c>
      <c r="L62" s="19"/>
      <c r="M62" s="22">
        <v>0</v>
      </c>
      <c r="N62" s="22">
        <v>0</v>
      </c>
      <c r="O62" s="22">
        <v>0</v>
      </c>
      <c r="P62" s="34"/>
      <c r="Q62" s="22">
        <f t="shared" ref="Q62:Q64" si="67">SUM(M62:O62)</f>
        <v>0</v>
      </c>
      <c r="R62" s="37"/>
      <c r="S62" s="37" t="e">
        <f>+#REF!+#REF!+#REF!+#REF!+#REF!</f>
        <v>#REF!</v>
      </c>
      <c r="T62" s="37" t="e">
        <f t="shared" si="8"/>
        <v>#REF!</v>
      </c>
      <c r="U62" s="39"/>
      <c r="V62" s="39"/>
      <c r="W62" s="37">
        <f t="shared" ref="W62:W64" si="68">SUM(G62:H62)</f>
        <v>20.93</v>
      </c>
      <c r="X62" s="37"/>
      <c r="Y62" s="22">
        <f t="shared" ref="Y62:Y64" si="69">W62</f>
        <v>20.93</v>
      </c>
      <c r="Z62" s="37"/>
      <c r="AA62" s="22">
        <f t="shared" ref="AA62:AA64" si="70">I62/4</f>
        <v>0</v>
      </c>
      <c r="AB62" s="22"/>
      <c r="AC62" s="22">
        <f t="shared" ref="AC62:AC64" si="71">I62/4</f>
        <v>0</v>
      </c>
      <c r="AD62" s="37"/>
      <c r="AE62" s="22">
        <f t="shared" ref="AE62:AE64" si="72">I62/4</f>
        <v>0</v>
      </c>
      <c r="AF62" s="37"/>
      <c r="AG62" s="22">
        <f t="shared" ref="AG62:AG64" si="73">I62/4</f>
        <v>0</v>
      </c>
      <c r="AH62" s="41"/>
      <c r="AI62" s="32">
        <f t="shared" ref="AI62:AI64" si="74">Y62</f>
        <v>20.93</v>
      </c>
      <c r="AJ62" s="43">
        <f t="shared" ref="AJ62:AJ64" si="75">SUM(AA62:AG62)</f>
        <v>0</v>
      </c>
      <c r="AM62" s="54" t="e">
        <f>+G62-#REF!-#REF!-#REF!-#REF!</f>
        <v>#REF!</v>
      </c>
    </row>
    <row r="63" spans="2:39" s="40" customFormat="1" x14ac:dyDescent="0.3">
      <c r="B63" s="29"/>
      <c r="C63" s="31" t="s">
        <v>112</v>
      </c>
      <c r="D63" s="30" t="s">
        <v>22</v>
      </c>
      <c r="E63" s="78"/>
      <c r="F63" s="9"/>
      <c r="G63" s="85">
        <v>0</v>
      </c>
      <c r="H63" s="85">
        <v>25</v>
      </c>
      <c r="I63" s="85">
        <v>0</v>
      </c>
      <c r="J63" s="11"/>
      <c r="K63" s="85">
        <f t="shared" si="66"/>
        <v>25</v>
      </c>
      <c r="L63" s="19"/>
      <c r="M63" s="22">
        <v>0</v>
      </c>
      <c r="N63" s="22">
        <v>0</v>
      </c>
      <c r="O63" s="22">
        <v>0</v>
      </c>
      <c r="P63" s="34"/>
      <c r="Q63" s="22">
        <f t="shared" si="67"/>
        <v>0</v>
      </c>
      <c r="R63" s="37"/>
      <c r="S63" s="37"/>
      <c r="T63" s="37"/>
      <c r="U63" s="39"/>
      <c r="V63" s="39"/>
      <c r="W63" s="37"/>
      <c r="X63" s="37"/>
      <c r="Y63" s="22"/>
      <c r="Z63" s="37"/>
      <c r="AA63" s="22"/>
      <c r="AB63" s="22"/>
      <c r="AC63" s="22"/>
      <c r="AD63" s="37"/>
      <c r="AE63" s="22"/>
      <c r="AF63" s="37"/>
      <c r="AG63" s="22"/>
      <c r="AH63" s="41"/>
      <c r="AI63" s="32"/>
      <c r="AJ63" s="43"/>
      <c r="AM63" s="54"/>
    </row>
    <row r="64" spans="2:39" s="40" customFormat="1" x14ac:dyDescent="0.3">
      <c r="B64" s="29" t="s">
        <v>83</v>
      </c>
      <c r="C64" s="31" t="s">
        <v>104</v>
      </c>
      <c r="D64" s="30" t="s">
        <v>22</v>
      </c>
      <c r="E64" s="78"/>
      <c r="F64" s="9"/>
      <c r="G64" s="85">
        <v>0</v>
      </c>
      <c r="H64" s="85">
        <v>274.2</v>
      </c>
      <c r="I64" s="85">
        <v>0</v>
      </c>
      <c r="J64" s="11"/>
      <c r="K64" s="85">
        <f t="shared" si="66"/>
        <v>274.2</v>
      </c>
      <c r="L64" s="19"/>
      <c r="M64" s="22">
        <v>0</v>
      </c>
      <c r="N64" s="22">
        <v>0</v>
      </c>
      <c r="O64" s="22">
        <v>0</v>
      </c>
      <c r="P64" s="34"/>
      <c r="Q64" s="22">
        <f t="shared" si="67"/>
        <v>0</v>
      </c>
      <c r="R64" s="37"/>
      <c r="S64" s="37" t="e">
        <f>+#REF!+#REF!+#REF!+#REF!+#REF!</f>
        <v>#REF!</v>
      </c>
      <c r="T64" s="37" t="e">
        <f t="shared" si="8"/>
        <v>#REF!</v>
      </c>
      <c r="U64" s="39"/>
      <c r="V64" s="39"/>
      <c r="W64" s="37">
        <f t="shared" si="68"/>
        <v>274.2</v>
      </c>
      <c r="X64" s="37"/>
      <c r="Y64" s="22">
        <f t="shared" si="69"/>
        <v>274.2</v>
      </c>
      <c r="Z64" s="37"/>
      <c r="AA64" s="22">
        <f t="shared" si="70"/>
        <v>0</v>
      </c>
      <c r="AB64" s="22"/>
      <c r="AC64" s="22">
        <f t="shared" si="71"/>
        <v>0</v>
      </c>
      <c r="AD64" s="37"/>
      <c r="AE64" s="22">
        <f t="shared" si="72"/>
        <v>0</v>
      </c>
      <c r="AF64" s="37"/>
      <c r="AG64" s="22">
        <f t="shared" si="73"/>
        <v>0</v>
      </c>
      <c r="AH64" s="41"/>
      <c r="AI64" s="32">
        <f t="shared" si="74"/>
        <v>274.2</v>
      </c>
      <c r="AJ64" s="43">
        <f t="shared" si="75"/>
        <v>0</v>
      </c>
      <c r="AM64" s="54" t="e">
        <f>+G64-#REF!-#REF!-#REF!-#REF!</f>
        <v>#REF!</v>
      </c>
    </row>
    <row r="65" spans="1:36" x14ac:dyDescent="0.3">
      <c r="B65" s="12"/>
      <c r="C65" s="12"/>
      <c r="D65" s="9"/>
      <c r="E65" s="46"/>
      <c r="F65" s="9"/>
      <c r="G65" s="11"/>
      <c r="H65" s="11"/>
      <c r="I65" s="11"/>
      <c r="J65" s="11"/>
      <c r="K65" s="21" t="s">
        <v>24</v>
      </c>
      <c r="L65" s="21"/>
      <c r="M65" s="34">
        <f>SUM(M62:M64)</f>
        <v>0</v>
      </c>
      <c r="N65" s="34">
        <f>SUM(N62:N64)</f>
        <v>0</v>
      </c>
      <c r="O65" s="34">
        <f>SUM(O62:O64)</f>
        <v>0</v>
      </c>
      <c r="P65" s="34">
        <f>SUM(P62:P64)</f>
        <v>0</v>
      </c>
      <c r="Q65" s="34">
        <f>SUM(Q62:Q64)</f>
        <v>0</v>
      </c>
      <c r="R65" s="11"/>
      <c r="S65" s="37" t="e">
        <f>+#REF!+#REF!+#REF!+#REF!+#REF!</f>
        <v>#REF!</v>
      </c>
      <c r="T65" s="37" t="e">
        <f t="shared" si="8"/>
        <v>#REF!</v>
      </c>
      <c r="U65" s="46" t="e">
        <f>+#REF!+#REF!+#REF!+#REF!+#REF!</f>
        <v>#REF!</v>
      </c>
      <c r="V65" s="46" t="e">
        <f>+U65-Q65</f>
        <v>#REF!</v>
      </c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3">
      <c r="B66" s="12"/>
      <c r="C66" s="12"/>
      <c r="D66" s="9"/>
      <c r="E66" s="46"/>
      <c r="F66" s="9"/>
      <c r="G66" s="11"/>
      <c r="H66" s="11"/>
      <c r="I66" s="11"/>
      <c r="J66" s="11"/>
      <c r="K66" s="72"/>
      <c r="L66" s="21"/>
      <c r="M66" s="34">
        <f>+M65+M59+M52+M44+M36+M21</f>
        <v>0</v>
      </c>
      <c r="N66" s="34">
        <f t="shared" ref="N66:Q66" si="76">+N65+N59+N52+N44+N36+N21</f>
        <v>0</v>
      </c>
      <c r="O66" s="34">
        <f t="shared" si="76"/>
        <v>0</v>
      </c>
      <c r="P66" s="34"/>
      <c r="Q66" s="84">
        <f t="shared" si="76"/>
        <v>0</v>
      </c>
      <c r="R66" s="11"/>
      <c r="S66" s="37">
        <f>+M66+N66+O66</f>
        <v>0</v>
      </c>
      <c r="T66" s="37">
        <f t="shared" si="8"/>
        <v>0</v>
      </c>
      <c r="U66" s="46" t="e">
        <f>+#REF!+#REF!+#REF!+#REF!+#REF!</f>
        <v>#REF!</v>
      </c>
      <c r="V66" s="46" t="e">
        <f>+U66-Q66</f>
        <v>#REF!</v>
      </c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3">
      <c r="B67" s="29"/>
      <c r="C67" s="31" t="s">
        <v>41</v>
      </c>
      <c r="D67" s="30" t="s">
        <v>115</v>
      </c>
      <c r="E67" s="78"/>
      <c r="F67" s="9"/>
      <c r="G67" s="85">
        <v>0</v>
      </c>
      <c r="H67" s="85">
        <v>1</v>
      </c>
      <c r="I67" s="85">
        <v>4</v>
      </c>
      <c r="J67" s="11"/>
      <c r="K67" s="85">
        <f t="shared" ref="K67:K69" si="77">SUM(G67:I67)</f>
        <v>5</v>
      </c>
      <c r="L67" s="21"/>
      <c r="M67" s="22">
        <v>0</v>
      </c>
      <c r="N67" s="22">
        <v>0</v>
      </c>
      <c r="O67" s="22">
        <v>0</v>
      </c>
      <c r="P67" s="56"/>
      <c r="Q67" s="35">
        <f>SUM(M67:O67)</f>
        <v>0</v>
      </c>
      <c r="R67" s="11"/>
      <c r="S67" s="37">
        <f>+M66+N66</f>
        <v>0</v>
      </c>
      <c r="T67" s="11"/>
      <c r="U67" s="46" t="e">
        <f>+#REF!+#REF!+#REF!+#REF!+#REF!</f>
        <v>#REF!</v>
      </c>
      <c r="V67" s="11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3">
      <c r="A68" s="1">
        <v>75</v>
      </c>
      <c r="B68" s="29"/>
      <c r="C68" s="31" t="s">
        <v>42</v>
      </c>
      <c r="D68" s="30" t="s">
        <v>115</v>
      </c>
      <c r="E68" s="78"/>
      <c r="F68" s="9"/>
      <c r="G68" s="85">
        <v>1</v>
      </c>
      <c r="H68" s="85">
        <v>0</v>
      </c>
      <c r="I68" s="85">
        <v>0</v>
      </c>
      <c r="J68" s="11"/>
      <c r="K68" s="85">
        <f t="shared" si="77"/>
        <v>1</v>
      </c>
      <c r="L68" s="21"/>
      <c r="M68" s="22">
        <v>0</v>
      </c>
      <c r="N68" s="22">
        <v>0</v>
      </c>
      <c r="O68" s="22">
        <v>0</v>
      </c>
      <c r="P68" s="56"/>
      <c r="Q68" s="22">
        <f t="shared" ref="Q68:Q69" si="78">SUM(M68:O68)</f>
        <v>0</v>
      </c>
      <c r="R68" s="11"/>
      <c r="S68" s="37">
        <f>+Q67+O66</f>
        <v>0</v>
      </c>
      <c r="T68" s="11"/>
      <c r="U68" s="46" t="e">
        <f>+#REF!+#REF!+#REF!+#REF!+#REF!</f>
        <v>#REF!</v>
      </c>
      <c r="V68" s="11"/>
      <c r="W68" s="12"/>
      <c r="X68" s="12"/>
      <c r="Y68" s="11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ht="18.75" customHeight="1" x14ac:dyDescent="0.3">
      <c r="B69" s="29"/>
      <c r="C69" s="31" t="s">
        <v>92</v>
      </c>
      <c r="D69" s="30" t="s">
        <v>115</v>
      </c>
      <c r="E69" s="78"/>
      <c r="F69" s="9"/>
      <c r="G69" s="85">
        <v>1</v>
      </c>
      <c r="H69" s="85">
        <v>0</v>
      </c>
      <c r="I69" s="85">
        <v>0</v>
      </c>
      <c r="J69" s="11"/>
      <c r="K69" s="85">
        <f t="shared" si="77"/>
        <v>1</v>
      </c>
      <c r="L69" s="21"/>
      <c r="M69" s="22">
        <v>0</v>
      </c>
      <c r="N69" s="22">
        <v>0</v>
      </c>
      <c r="O69" s="22">
        <v>0</v>
      </c>
      <c r="P69" s="57"/>
      <c r="Q69" s="22">
        <f t="shared" si="78"/>
        <v>0</v>
      </c>
      <c r="R69" s="11"/>
      <c r="S69" s="11"/>
      <c r="T69" s="11"/>
      <c r="U69" s="46" t="e">
        <f>+#REF!+#REF!+#REF!+#REF!+#REF!</f>
        <v>#REF!</v>
      </c>
      <c r="V69" s="11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3">
      <c r="B70" s="12"/>
      <c r="C70" s="12"/>
      <c r="D70" s="9"/>
      <c r="E70" s="46"/>
      <c r="F70" s="9"/>
      <c r="G70" s="11"/>
      <c r="H70" s="11"/>
      <c r="I70" s="11"/>
      <c r="J70" s="11"/>
      <c r="K70" s="24" t="s">
        <v>43</v>
      </c>
      <c r="L70" s="21"/>
      <c r="M70" s="34">
        <f>M21+M36+M44+M52+M59+M65+M67+M68+M69</f>
        <v>0</v>
      </c>
      <c r="N70" s="34">
        <f>N21+N36+N44+N52+N59+N65+N67+N68+N69</f>
        <v>0</v>
      </c>
      <c r="O70" s="34">
        <f t="shared" ref="O70:P70" si="79">O21+O36+O44+O52+O59+O65+O67+O68+O69</f>
        <v>0</v>
      </c>
      <c r="P70" s="34">
        <f t="shared" si="79"/>
        <v>0</v>
      </c>
      <c r="Q70" s="34">
        <f>+SUM(Q66:Q69)</f>
        <v>0</v>
      </c>
      <c r="R70" s="11"/>
      <c r="S70" s="11"/>
      <c r="T70" s="37">
        <f>+Q66-32183283.99</f>
        <v>-32183283.989999998</v>
      </c>
      <c r="U70" s="46" t="e">
        <f>+#REF!+#REF!+#REF!+#REF!+#REF!</f>
        <v>#REF!</v>
      </c>
      <c r="V70" s="46" t="e">
        <f>+U70-Q70</f>
        <v>#REF!</v>
      </c>
      <c r="W70" s="37">
        <f>+Q70-Q68</f>
        <v>0</v>
      </c>
      <c r="X70" s="12"/>
      <c r="Y70" s="63">
        <f>+M70+N70-M68-M69</f>
        <v>0</v>
      </c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3">
      <c r="B71" s="12"/>
      <c r="C71" s="12"/>
      <c r="D71" s="9"/>
      <c r="E71" s="46"/>
      <c r="F71" s="9"/>
      <c r="G71" s="11"/>
      <c r="H71" s="11"/>
      <c r="I71" s="11"/>
      <c r="J71" s="11"/>
      <c r="K71" s="25" t="s">
        <v>44</v>
      </c>
      <c r="L71" s="21"/>
      <c r="M71" s="83" t="e">
        <f>M70/$Q$70</f>
        <v>#DIV/0!</v>
      </c>
      <c r="N71" s="83" t="e">
        <f>N70/$Q$70</f>
        <v>#DIV/0!</v>
      </c>
      <c r="O71" s="83" t="e">
        <f>O70/$Q$70</f>
        <v>#DIV/0!</v>
      </c>
      <c r="P71" s="26" t="e">
        <f>P70/$Q$70</f>
        <v>#DIV/0!</v>
      </c>
      <c r="Q71" s="26" t="e">
        <f>Q70/$Q$70</f>
        <v>#DIV/0!</v>
      </c>
      <c r="R71" s="11"/>
      <c r="S71" s="11"/>
      <c r="T71" s="11"/>
      <c r="U71" s="11"/>
      <c r="V71" s="11"/>
      <c r="W71" s="37">
        <f>+M70-M68-M69</f>
        <v>0</v>
      </c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3">
      <c r="B72" s="12"/>
      <c r="C72" s="12"/>
      <c r="D72" s="9"/>
      <c r="E72" s="46"/>
      <c r="F72" s="9"/>
      <c r="G72" s="11"/>
      <c r="H72" s="27"/>
      <c r="I72" s="11"/>
      <c r="J72" s="11"/>
      <c r="K72" s="21"/>
      <c r="L72" s="21"/>
      <c r="M72" s="19"/>
      <c r="N72" s="19"/>
      <c r="O72" s="26"/>
      <c r="P72" s="11"/>
      <c r="Q72" s="19"/>
      <c r="R72" s="11"/>
      <c r="S72" s="11"/>
      <c r="T72" s="11"/>
      <c r="U72" s="11"/>
      <c r="V72" s="11"/>
      <c r="W72" s="37">
        <f>+W71+N70</f>
        <v>0</v>
      </c>
      <c r="X72" s="12"/>
      <c r="Y72" s="63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3">
      <c r="B73" s="12"/>
      <c r="C73" s="12"/>
      <c r="D73" s="9"/>
      <c r="E73" s="46"/>
      <c r="F73" s="9"/>
      <c r="G73" s="11"/>
      <c r="H73" s="11"/>
      <c r="I73" s="90" t="s">
        <v>96</v>
      </c>
      <c r="J73" s="91"/>
      <c r="K73" s="91"/>
      <c r="L73" s="91"/>
      <c r="M73" s="91"/>
      <c r="N73" s="91"/>
      <c r="O73" s="92"/>
      <c r="P73" s="11"/>
      <c r="Q73" s="77">
        <f>Q72+Q70</f>
        <v>0</v>
      </c>
      <c r="R73" s="11"/>
      <c r="S73" s="11"/>
      <c r="T73" s="11"/>
      <c r="U73" s="46" t="e">
        <f>+#REF!+#REF!+#REF!+#REF!+#REF!</f>
        <v>#REF!</v>
      </c>
      <c r="V73" s="46" t="e">
        <f>+U73-Q73</f>
        <v>#REF!</v>
      </c>
      <c r="W73" s="37"/>
      <c r="X73" s="12"/>
      <c r="Y73" s="33" t="e">
        <f>+#REF!+#REF!+#REF!+#REF!+#REF!</f>
        <v>#REF!</v>
      </c>
      <c r="Z73" s="12"/>
      <c r="AA73" s="12"/>
      <c r="AB73" s="12"/>
      <c r="AC73" s="33"/>
      <c r="AD73" s="12"/>
      <c r="AE73" s="12"/>
      <c r="AF73" s="12"/>
      <c r="AG73" s="12"/>
      <c r="AH73" s="12"/>
      <c r="AI73" s="12"/>
      <c r="AJ73" s="12"/>
    </row>
    <row r="74" spans="1:36" hidden="1" x14ac:dyDescent="0.3">
      <c r="B74" s="12"/>
      <c r="C74" s="12"/>
      <c r="D74" s="9"/>
      <c r="E74" s="46"/>
      <c r="F74" s="9"/>
      <c r="G74" s="11"/>
      <c r="H74" s="11"/>
      <c r="I74" s="11"/>
      <c r="J74" s="11"/>
      <c r="K74" s="11"/>
      <c r="L74" s="11"/>
      <c r="M74" s="19"/>
      <c r="N74" s="25" t="s">
        <v>45</v>
      </c>
      <c r="O74" s="26">
        <v>0.04</v>
      </c>
      <c r="P74" s="11"/>
      <c r="Q74" s="34">
        <f>O74*$Q$73</f>
        <v>0</v>
      </c>
      <c r="R74" s="11"/>
      <c r="S74" s="11"/>
      <c r="T74" s="11"/>
      <c r="U74" s="11"/>
      <c r="V74" s="11"/>
      <c r="W74" s="12"/>
      <c r="X74" s="12"/>
      <c r="Y74" s="33"/>
      <c r="Z74" s="12"/>
      <c r="AA74" s="12"/>
      <c r="AB74" s="12"/>
      <c r="AC74" s="33"/>
      <c r="AD74" s="12"/>
      <c r="AE74" s="12"/>
      <c r="AF74" s="12"/>
      <c r="AG74" s="12"/>
      <c r="AH74" s="12"/>
      <c r="AI74" s="12"/>
      <c r="AJ74" s="12"/>
    </row>
    <row r="75" spans="1:36" hidden="1" x14ac:dyDescent="0.3">
      <c r="B75" s="12"/>
      <c r="C75" s="12"/>
      <c r="D75" s="9"/>
      <c r="E75" s="46"/>
      <c r="F75" s="9"/>
      <c r="G75" s="11"/>
      <c r="H75" s="11"/>
      <c r="I75" s="11"/>
      <c r="J75" s="11"/>
      <c r="K75" s="11"/>
      <c r="L75" s="11"/>
      <c r="M75" s="19"/>
      <c r="N75" s="25" t="s">
        <v>46</v>
      </c>
      <c r="O75" s="26">
        <v>0.04</v>
      </c>
      <c r="P75" s="11"/>
      <c r="Q75" s="34">
        <f>O75*$Q$73</f>
        <v>0</v>
      </c>
      <c r="R75" s="11"/>
      <c r="S75" s="11"/>
      <c r="T75" s="11"/>
      <c r="U75" s="11"/>
      <c r="V75" s="11"/>
      <c r="W75" s="12"/>
      <c r="X75" s="12"/>
      <c r="Y75" s="33"/>
      <c r="Z75" s="12"/>
      <c r="AA75" s="12"/>
      <c r="AB75" s="12"/>
      <c r="AC75" s="33"/>
      <c r="AD75" s="12"/>
      <c r="AE75" s="12"/>
      <c r="AF75" s="12"/>
      <c r="AG75" s="12"/>
      <c r="AH75" s="12"/>
      <c r="AI75" s="12"/>
      <c r="AJ75" s="12"/>
    </row>
    <row r="76" spans="1:36" hidden="1" x14ac:dyDescent="0.3">
      <c r="B76" s="12"/>
      <c r="C76" s="12"/>
      <c r="D76" s="9"/>
      <c r="E76" s="46"/>
      <c r="F76" s="9"/>
      <c r="G76" s="11"/>
      <c r="H76" s="11"/>
      <c r="I76" s="11"/>
      <c r="J76" s="11"/>
      <c r="K76" s="11"/>
      <c r="L76" s="11"/>
      <c r="M76" s="19"/>
      <c r="N76" s="25" t="s">
        <v>47</v>
      </c>
      <c r="O76" s="26">
        <v>0.02</v>
      </c>
      <c r="P76" s="11"/>
      <c r="Q76" s="34">
        <f>O76*$Q$73</f>
        <v>0</v>
      </c>
      <c r="R76" s="11"/>
      <c r="S76" s="11"/>
      <c r="T76" s="11"/>
      <c r="U76" s="11"/>
      <c r="V76" s="11"/>
      <c r="W76" s="12"/>
      <c r="X76" s="12"/>
      <c r="Y76" s="66"/>
      <c r="Z76" s="12"/>
      <c r="AA76" s="12"/>
      <c r="AB76" s="12"/>
      <c r="AC76" s="33"/>
      <c r="AD76" s="12"/>
      <c r="AE76" s="12"/>
      <c r="AF76" s="12"/>
      <c r="AG76" s="12"/>
      <c r="AH76" s="12"/>
      <c r="AI76" s="12"/>
      <c r="AJ76" s="12"/>
    </row>
    <row r="77" spans="1:36" hidden="1" x14ac:dyDescent="0.3">
      <c r="B77" s="12"/>
      <c r="C77" s="12"/>
      <c r="D77" s="9"/>
      <c r="E77" s="46"/>
      <c r="F77" s="9"/>
      <c r="G77" s="11"/>
      <c r="H77" s="11"/>
      <c r="I77" s="11"/>
      <c r="J77" s="11"/>
      <c r="K77" s="11"/>
      <c r="L77" s="11"/>
      <c r="M77" s="19"/>
      <c r="N77" s="19"/>
      <c r="O77" s="51" t="s">
        <v>48</v>
      </c>
      <c r="P77" s="52"/>
      <c r="Q77" s="53">
        <f>SUM(Q73:Q76)</f>
        <v>0</v>
      </c>
      <c r="R77" s="11"/>
      <c r="S77" s="11"/>
      <c r="T77" s="11"/>
      <c r="U77" s="11"/>
      <c r="V77" s="11"/>
      <c r="W77" s="12"/>
      <c r="X77" s="12"/>
      <c r="Y77" s="33"/>
      <c r="Z77" s="12"/>
      <c r="AA77" s="12"/>
      <c r="AB77" s="12"/>
      <c r="AC77" s="33"/>
      <c r="AD77" s="12"/>
      <c r="AE77" s="12"/>
      <c r="AF77" s="12"/>
      <c r="AG77" s="12"/>
      <c r="AH77" s="12"/>
      <c r="AI77" s="12"/>
      <c r="AJ77" s="12"/>
    </row>
    <row r="78" spans="1:36" hidden="1" x14ac:dyDescent="0.3">
      <c r="B78" s="12"/>
      <c r="C78" s="12"/>
      <c r="D78" s="9"/>
      <c r="E78" s="46"/>
      <c r="F78" s="9"/>
      <c r="G78" s="11"/>
      <c r="H78" s="11"/>
      <c r="I78" s="11"/>
      <c r="J78" s="11"/>
      <c r="K78" s="11"/>
      <c r="L78" s="11"/>
      <c r="M78" s="19"/>
      <c r="N78" s="25" t="s">
        <v>49</v>
      </c>
      <c r="O78" s="55">
        <v>6.9285710200000003E-2</v>
      </c>
      <c r="P78" s="49"/>
      <c r="Q78" s="50">
        <f>+Q73*O78</f>
        <v>0</v>
      </c>
      <c r="R78" s="11"/>
      <c r="S78" s="11"/>
      <c r="T78" s="11"/>
      <c r="U78" s="11"/>
      <c r="V78" s="11"/>
      <c r="W78" s="12"/>
      <c r="X78" s="12"/>
      <c r="Y78" s="33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hidden="1" x14ac:dyDescent="0.3">
      <c r="B79" s="12"/>
      <c r="C79" s="12"/>
      <c r="D79" s="9"/>
      <c r="E79" s="46"/>
      <c r="F79" s="9"/>
      <c r="G79" s="11"/>
      <c r="H79" s="11"/>
      <c r="I79" s="11"/>
      <c r="J79" s="11"/>
      <c r="K79" s="11"/>
      <c r="L79" s="11"/>
      <c r="M79" s="19"/>
      <c r="N79" s="19"/>
      <c r="O79" s="47" t="s">
        <v>50</v>
      </c>
      <c r="P79" s="11"/>
      <c r="Q79" s="34">
        <f>SUM(Q77:Q78)</f>
        <v>0</v>
      </c>
      <c r="R79" s="11"/>
      <c r="S79" s="11"/>
      <c r="T79" s="11"/>
      <c r="U79" s="11"/>
      <c r="V79" s="11"/>
      <c r="W79" s="12"/>
      <c r="X79" s="12"/>
      <c r="Y79" s="33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hidden="1" x14ac:dyDescent="0.3">
      <c r="B80" s="12"/>
      <c r="C80" s="12"/>
      <c r="D80" s="9"/>
      <c r="E80" s="46"/>
      <c r="F80" s="9"/>
      <c r="G80" s="11"/>
      <c r="H80" s="11"/>
      <c r="I80" s="11"/>
      <c r="J80" s="11"/>
      <c r="K80" s="11"/>
      <c r="L80" s="11"/>
      <c r="M80" s="19"/>
      <c r="N80" s="24" t="s">
        <v>51</v>
      </c>
      <c r="O80" s="26">
        <v>0.12</v>
      </c>
      <c r="P80" s="11"/>
      <c r="Q80" s="34">
        <f>O80*Q79</f>
        <v>0</v>
      </c>
      <c r="R80" s="11"/>
      <c r="S80" s="11"/>
      <c r="T80" s="11"/>
      <c r="U80" s="11"/>
      <c r="V80" s="11"/>
      <c r="W80" s="12"/>
      <c r="X80" s="12"/>
      <c r="Y80" s="33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2:36" hidden="1" x14ac:dyDescent="0.3">
      <c r="B81" s="12"/>
      <c r="C81" s="12"/>
      <c r="D81" s="9"/>
      <c r="E81" s="46"/>
      <c r="F81" s="9"/>
      <c r="G81" s="11"/>
      <c r="H81" s="11"/>
      <c r="I81" s="11"/>
      <c r="J81" s="11"/>
      <c r="K81" s="11"/>
      <c r="L81" s="11"/>
      <c r="M81" s="19"/>
      <c r="N81" s="19"/>
      <c r="O81" s="24" t="s">
        <v>52</v>
      </c>
      <c r="P81" s="11"/>
      <c r="Q81" s="34">
        <f>SUM(Q79:Q80)</f>
        <v>0</v>
      </c>
      <c r="R81" s="11"/>
      <c r="S81" s="11"/>
      <c r="T81" s="11"/>
      <c r="U81" s="11"/>
      <c r="V81" s="11"/>
      <c r="W81" s="12"/>
      <c r="X81" s="12"/>
      <c r="Y81" s="33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2:36" ht="8.1" customHeight="1" x14ac:dyDescent="0.3">
      <c r="B82" s="12"/>
      <c r="C82" s="12"/>
      <c r="D82" s="9"/>
      <c r="E82" s="46"/>
      <c r="F82" s="9"/>
      <c r="G82" s="11"/>
      <c r="H82" s="11"/>
      <c r="I82" s="11"/>
      <c r="J82" s="11"/>
      <c r="K82" s="11"/>
      <c r="L82" s="11"/>
      <c r="M82" s="19"/>
      <c r="N82" s="19"/>
      <c r="O82" s="24"/>
      <c r="P82" s="11"/>
      <c r="Q82" s="19"/>
      <c r="R82" s="11"/>
      <c r="S82" s="11"/>
      <c r="T82" s="11"/>
      <c r="U82" s="11"/>
      <c r="V82" s="11"/>
      <c r="W82" s="12"/>
      <c r="X82" s="12"/>
      <c r="Y82" s="33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2:36" x14ac:dyDescent="0.3">
      <c r="B83" s="12"/>
      <c r="C83" s="12"/>
      <c r="D83" s="9"/>
      <c r="E83" s="46"/>
      <c r="F83" s="9"/>
      <c r="G83" s="11"/>
      <c r="H83" s="11"/>
      <c r="I83" s="11"/>
      <c r="J83" s="11"/>
      <c r="K83" s="11"/>
      <c r="L83" s="11"/>
      <c r="M83" s="37"/>
      <c r="N83" s="11"/>
      <c r="O83" s="11"/>
      <c r="P83" s="11"/>
      <c r="Q83" s="71"/>
      <c r="R83" s="11"/>
      <c r="S83" s="11"/>
      <c r="T83" s="11"/>
      <c r="U83" s="11"/>
      <c r="V83" s="11"/>
      <c r="W83" s="67"/>
      <c r="X83" s="12"/>
      <c r="Y83" s="33" t="e">
        <f>+Y70-Y73</f>
        <v>#REF!</v>
      </c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2:36" x14ac:dyDescent="0.3">
      <c r="B84" s="12"/>
      <c r="C84" s="12"/>
      <c r="D84" s="9"/>
      <c r="E84" s="46"/>
      <c r="F84" s="9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37"/>
      <c r="R84" s="11"/>
      <c r="S84" s="11"/>
      <c r="T84" s="11"/>
      <c r="U84" s="11"/>
      <c r="V84" s="11"/>
      <c r="W84" s="37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2:36" x14ac:dyDescent="0.3">
      <c r="B85" s="12"/>
      <c r="C85" s="12"/>
      <c r="D85" s="9"/>
      <c r="E85" s="46"/>
      <c r="F85" s="9"/>
      <c r="G85" s="11"/>
      <c r="H85" s="11"/>
      <c r="I85" s="11"/>
      <c r="J85" s="11"/>
      <c r="K85" s="11"/>
      <c r="L85" s="11"/>
      <c r="M85" s="37"/>
      <c r="N85" s="11"/>
      <c r="O85" s="11"/>
      <c r="P85" s="11"/>
      <c r="Q85" s="11"/>
      <c r="R85" s="11"/>
      <c r="S85" s="11"/>
      <c r="T85" s="11"/>
      <c r="U85" s="11"/>
      <c r="V85" s="11"/>
      <c r="W85" s="37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2:36" x14ac:dyDescent="0.3">
      <c r="G86" s="11"/>
      <c r="M86" s="37"/>
      <c r="O86" s="11"/>
      <c r="Q86" s="37"/>
      <c r="W86" s="48"/>
      <c r="Y86" s="45"/>
    </row>
    <row r="87" spans="2:36" x14ac:dyDescent="0.3">
      <c r="G87" s="11"/>
      <c r="M87" s="37"/>
      <c r="O87" s="11"/>
      <c r="Q87" s="11"/>
      <c r="W87" s="64"/>
    </row>
    <row r="88" spans="2:36" x14ac:dyDescent="0.3">
      <c r="G88" s="11"/>
      <c r="M88" s="37"/>
      <c r="O88" s="11"/>
      <c r="Q88" s="37"/>
    </row>
    <row r="89" spans="2:36" x14ac:dyDescent="0.3">
      <c r="G89" s="11"/>
      <c r="M89" s="37"/>
      <c r="O89" s="11"/>
    </row>
    <row r="90" spans="2:36" x14ac:dyDescent="0.3">
      <c r="G90" s="11"/>
      <c r="K90" s="86"/>
      <c r="L90" s="86"/>
      <c r="M90" s="86"/>
      <c r="O90" s="11"/>
    </row>
    <row r="91" spans="2:36" x14ac:dyDescent="0.3">
      <c r="O91" s="11"/>
    </row>
    <row r="92" spans="2:36" x14ac:dyDescent="0.3">
      <c r="O92" s="11"/>
    </row>
    <row r="93" spans="2:36" x14ac:dyDescent="0.3">
      <c r="O93" s="11"/>
    </row>
  </sheetData>
  <mergeCells count="36">
    <mergeCell ref="N6:N7"/>
    <mergeCell ref="G23:I23"/>
    <mergeCell ref="M23:O23"/>
    <mergeCell ref="O6:O7"/>
    <mergeCell ref="G60:I60"/>
    <mergeCell ref="M60:O60"/>
    <mergeCell ref="Q6:Q7"/>
    <mergeCell ref="B8:B9"/>
    <mergeCell ref="C8:C9"/>
    <mergeCell ref="D8:D9"/>
    <mergeCell ref="E8:E9"/>
    <mergeCell ref="G9:I9"/>
    <mergeCell ref="M9:O9"/>
    <mergeCell ref="C2:C6"/>
    <mergeCell ref="G2:K2"/>
    <mergeCell ref="M2:Q2"/>
    <mergeCell ref="G4:H4"/>
    <mergeCell ref="M4:N4"/>
    <mergeCell ref="G6:G7"/>
    <mergeCell ref="H6:H7"/>
    <mergeCell ref="I6:I7"/>
    <mergeCell ref="M6:M7"/>
    <mergeCell ref="Y9:AG9"/>
    <mergeCell ref="Y23:AG23"/>
    <mergeCell ref="G38:I38"/>
    <mergeCell ref="M38:O38"/>
    <mergeCell ref="Y38:AG38"/>
    <mergeCell ref="K90:M90"/>
    <mergeCell ref="Y60:AG60"/>
    <mergeCell ref="I73:O73"/>
    <mergeCell ref="G46:I46"/>
    <mergeCell ref="M46:O46"/>
    <mergeCell ref="Y46:AG46"/>
    <mergeCell ref="G54:I54"/>
    <mergeCell ref="M54:O54"/>
    <mergeCell ref="Y54:AG54"/>
  </mergeCells>
  <printOptions horizontalCentered="1"/>
  <pageMargins left="0" right="0" top="0.74803149606299213" bottom="0.74803149606299213" header="0.31496062992125984" footer="0.31496062992125984"/>
  <pageSetup paperSize="9" scale="25" orientation="landscape" r:id="rId1"/>
  <ignoredErrors>
    <ignoredError sqref="W17:W20 W14:W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CUADRO CANTIDADES OBRA Y PRECIO</vt:lpstr>
      <vt:lpstr>Hoja1</vt:lpstr>
      <vt:lpstr>'CUADRO CANTIDADES OBRA Y PRECIO'!Área_de_impresión</vt:lpstr>
      <vt:lpstr>'CUADRO CANTIDADES OBRA Y PRECIO'!Print_Area</vt:lpstr>
      <vt:lpstr>'CUADRO CANTIDADES OBRA Y PRECIO'!Print_Titles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</dc:creator>
  <cp:lastModifiedBy>Luis Alberto Velez Cabrera</cp:lastModifiedBy>
  <cp:lastPrinted>2014-10-17T21:22:31Z</cp:lastPrinted>
  <dcterms:created xsi:type="dcterms:W3CDTF">2014-07-08T19:51:14Z</dcterms:created>
  <dcterms:modified xsi:type="dcterms:W3CDTF">2019-12-24T20:31:31Z</dcterms:modified>
</cp:coreProperties>
</file>